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Z:\Environmental\Refrigerant Mgmt\Forms\"/>
    </mc:Choice>
  </mc:AlternateContent>
  <xr:revisionPtr revIDLastSave="0" documentId="8_{2248787E-69C0-495E-BC58-1A64AB485370}" xr6:coauthVersionLast="31" xr6:coauthVersionMax="31" xr10:uidLastSave="{00000000-0000-0000-0000-000000000000}"/>
  <bookViews>
    <workbookView xWindow="0" yWindow="0" windowWidth="15360" windowHeight="8736" tabRatio="704" xr2:uid="{00000000-000D-0000-FFFF-FFFF00000000}"/>
  </bookViews>
  <sheets>
    <sheet name="Instructions" sheetId="8" r:id="rId1"/>
    <sheet name="Asset Details" sheetId="4" r:id="rId2"/>
    <sheet name="Technician Service Log" sheetId="2" r:id="rId3"/>
    <sheet name="Annualized Leak Tracking" sheetId="1" r:id="rId4"/>
    <sheet name="Rolling Average Leak Tracking" sheetId="7" r:id="rId5"/>
    <sheet name="Cylinder Log" sheetId="3" r:id="rId6"/>
  </sheets>
  <definedNames>
    <definedName name="_xlnm.Print_Titles" localSheetId="3">'Annualized Leak Tracking'!$1:$10</definedName>
    <definedName name="_xlnm.Print_Titles" localSheetId="4">'Rolling Average Leak Tracking'!$1:$19</definedName>
    <definedName name="RT_1YR">'Rolling Average Leak Tracking'!$A:$D</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8" i="7" l="1"/>
  <c r="A37" i="7"/>
  <c r="A36" i="7"/>
  <c r="A35" i="7"/>
  <c r="A34" i="7"/>
  <c r="A33" i="7"/>
  <c r="A32" i="7"/>
  <c r="A31" i="7"/>
  <c r="A30" i="7"/>
  <c r="A29" i="7"/>
  <c r="A28" i="7"/>
  <c r="A27" i="7"/>
  <c r="A26" i="7"/>
  <c r="A25" i="7"/>
  <c r="A24" i="7"/>
  <c r="A23" i="7"/>
  <c r="A22" i="7"/>
  <c r="A21" i="7"/>
  <c r="A20" i="7"/>
  <c r="C17" i="7"/>
  <c r="G20" i="7" l="1"/>
  <c r="G21" i="7" l="1"/>
  <c r="G22" i="7" l="1"/>
  <c r="G23" i="7" s="1"/>
  <c r="G24" i="7" l="1"/>
  <c r="G25" i="7" l="1"/>
  <c r="C17" i="1"/>
  <c r="G26" i="7" l="1"/>
  <c r="C26" i="1"/>
  <c r="C30" i="1"/>
  <c r="G27" i="7" l="1"/>
  <c r="C42" i="1"/>
  <c r="C38" i="1"/>
  <c r="C34" i="1"/>
  <c r="C22" i="1"/>
  <c r="E68" i="7"/>
  <c r="E67" i="7"/>
  <c r="E66" i="7"/>
  <c r="E65" i="7"/>
  <c r="E64" i="7"/>
  <c r="E63" i="7"/>
  <c r="E62" i="7"/>
  <c r="E61" i="7"/>
  <c r="E60" i="7"/>
  <c r="E59" i="7"/>
  <c r="E58" i="7"/>
  <c r="E57" i="7"/>
  <c r="E56" i="7"/>
  <c r="E55" i="7"/>
  <c r="E54" i="7"/>
  <c r="E53" i="7"/>
  <c r="E52" i="7"/>
  <c r="E51" i="7"/>
  <c r="E50" i="7"/>
  <c r="E49" i="7"/>
  <c r="E48" i="7"/>
  <c r="E47" i="7"/>
  <c r="E46" i="7"/>
  <c r="E45" i="7"/>
  <c r="E44" i="7"/>
  <c r="E43" i="7"/>
  <c r="E42" i="7"/>
  <c r="E41" i="7"/>
  <c r="E40" i="7"/>
  <c r="E39" i="7"/>
  <c r="E38" i="7"/>
  <c r="E37" i="7"/>
  <c r="E36" i="7"/>
  <c r="E35" i="7"/>
  <c r="E34" i="7"/>
  <c r="F34" i="7" s="1"/>
  <c r="E33" i="7"/>
  <c r="E32" i="7"/>
  <c r="E31" i="7"/>
  <c r="E30" i="7"/>
  <c r="D68" i="7"/>
  <c r="D67" i="7"/>
  <c r="D66" i="7"/>
  <c r="D65" i="7"/>
  <c r="D64" i="7"/>
  <c r="D63" i="7"/>
  <c r="D62" i="7"/>
  <c r="D61" i="7"/>
  <c r="D60" i="7"/>
  <c r="D59" i="7"/>
  <c r="D58" i="7"/>
  <c r="D57" i="7"/>
  <c r="D56" i="7"/>
  <c r="D55" i="7"/>
  <c r="D54" i="7"/>
  <c r="D53" i="7"/>
  <c r="D52" i="7"/>
  <c r="D51" i="7"/>
  <c r="D50" i="7"/>
  <c r="D49" i="7"/>
  <c r="D48" i="7"/>
  <c r="D47" i="7"/>
  <c r="D46" i="7"/>
  <c r="D45" i="7"/>
  <c r="D44" i="7"/>
  <c r="D43" i="7"/>
  <c r="D42" i="7"/>
  <c r="D41" i="7"/>
  <c r="D40" i="7"/>
  <c r="D39" i="7"/>
  <c r="D38" i="7"/>
  <c r="D37" i="7"/>
  <c r="D36" i="7"/>
  <c r="D35" i="7"/>
  <c r="D34" i="7"/>
  <c r="D33" i="7"/>
  <c r="D32" i="7"/>
  <c r="D31" i="7"/>
  <c r="A68" i="7"/>
  <c r="A67" i="7"/>
  <c r="A66" i="7"/>
  <c r="A65" i="7"/>
  <c r="A64" i="7"/>
  <c r="A63" i="7"/>
  <c r="A62" i="7"/>
  <c r="A61" i="7"/>
  <c r="A60" i="7"/>
  <c r="A59" i="7"/>
  <c r="A58" i="7"/>
  <c r="A57" i="7"/>
  <c r="A56" i="7"/>
  <c r="A55" i="7"/>
  <c r="A54" i="7"/>
  <c r="A53" i="7"/>
  <c r="A52" i="7"/>
  <c r="A51" i="7"/>
  <c r="A50" i="7"/>
  <c r="A49" i="7"/>
  <c r="A48" i="7"/>
  <c r="A47" i="7"/>
  <c r="A46" i="7"/>
  <c r="A45" i="7"/>
  <c r="A44" i="7"/>
  <c r="A43" i="7"/>
  <c r="A42" i="7"/>
  <c r="A41" i="7"/>
  <c r="A40" i="7"/>
  <c r="A39" i="7"/>
  <c r="D30" i="7"/>
  <c r="E29" i="7"/>
  <c r="D29" i="7"/>
  <c r="E28" i="7"/>
  <c r="D28" i="7"/>
  <c r="E27" i="7"/>
  <c r="D27" i="7"/>
  <c r="E26" i="7"/>
  <c r="F26" i="7" s="1"/>
  <c r="D26" i="7"/>
  <c r="E25" i="7"/>
  <c r="D25" i="7"/>
  <c r="E24" i="7"/>
  <c r="D24" i="7"/>
  <c r="E23" i="7"/>
  <c r="D23" i="7"/>
  <c r="E22" i="7"/>
  <c r="F22" i="7" s="1"/>
  <c r="D22" i="7"/>
  <c r="E21" i="7"/>
  <c r="D21" i="7"/>
  <c r="E20" i="7"/>
  <c r="D20" i="7"/>
  <c r="F35" i="7" l="1"/>
  <c r="F27" i="7"/>
  <c r="F36" i="7"/>
  <c r="F37" i="7"/>
  <c r="F20" i="7"/>
  <c r="J20" i="7" s="1"/>
  <c r="F24" i="7"/>
  <c r="F28" i="7"/>
  <c r="F30" i="7"/>
  <c r="F38" i="7"/>
  <c r="H20" i="7"/>
  <c r="H21" i="7"/>
  <c r="F45" i="7"/>
  <c r="J45" i="7" s="1"/>
  <c r="K45" i="7" s="1"/>
  <c r="F53" i="7"/>
  <c r="J53" i="7" s="1"/>
  <c r="K53" i="7" s="1"/>
  <c r="F61" i="7"/>
  <c r="J61" i="7" s="1"/>
  <c r="K61" i="7" s="1"/>
  <c r="F62" i="7"/>
  <c r="J62" i="7" s="1"/>
  <c r="K62" i="7" s="1"/>
  <c r="F55" i="7"/>
  <c r="J55" i="7" s="1"/>
  <c r="K55" i="7" s="1"/>
  <c r="F68" i="7"/>
  <c r="J68" i="7" s="1"/>
  <c r="K68" i="7" s="1"/>
  <c r="F46" i="7"/>
  <c r="J46" i="7" s="1"/>
  <c r="K46" i="7" s="1"/>
  <c r="F54" i="7"/>
  <c r="F47" i="7"/>
  <c r="J47" i="7" s="1"/>
  <c r="K47" i="7" s="1"/>
  <c r="F63" i="7"/>
  <c r="J63" i="7" s="1"/>
  <c r="K63" i="7" s="1"/>
  <c r="F40" i="7"/>
  <c r="F48" i="7"/>
  <c r="J48" i="7" s="1"/>
  <c r="K48" i="7" s="1"/>
  <c r="F56" i="7"/>
  <c r="J56" i="7" s="1"/>
  <c r="K56" i="7" s="1"/>
  <c r="F64" i="7"/>
  <c r="J64" i="7" s="1"/>
  <c r="K64" i="7" s="1"/>
  <c r="F41" i="7"/>
  <c r="F49" i="7"/>
  <c r="J49" i="7" s="1"/>
  <c r="K49" i="7" s="1"/>
  <c r="F57" i="7"/>
  <c r="J57" i="7" s="1"/>
  <c r="K57" i="7" s="1"/>
  <c r="F65" i="7"/>
  <c r="J65" i="7" s="1"/>
  <c r="K65" i="7" s="1"/>
  <c r="F42" i="7"/>
  <c r="F50" i="7"/>
  <c r="J50" i="7" s="1"/>
  <c r="K50" i="7" s="1"/>
  <c r="F58" i="7"/>
  <c r="J58" i="7" s="1"/>
  <c r="K58" i="7" s="1"/>
  <c r="F66" i="7"/>
  <c r="F43" i="7"/>
  <c r="F51" i="7"/>
  <c r="J51" i="7" s="1"/>
  <c r="K51" i="7" s="1"/>
  <c r="F59" i="7"/>
  <c r="J59" i="7" s="1"/>
  <c r="K59" i="7" s="1"/>
  <c r="F67" i="7"/>
  <c r="J67" i="7" s="1"/>
  <c r="K67" i="7" s="1"/>
  <c r="F44" i="7"/>
  <c r="J44" i="7" s="1"/>
  <c r="K44" i="7" s="1"/>
  <c r="F52" i="7"/>
  <c r="J52" i="7" s="1"/>
  <c r="K52" i="7" s="1"/>
  <c r="F60" i="7"/>
  <c r="J60" i="7" s="1"/>
  <c r="K60" i="7" s="1"/>
  <c r="H23" i="7"/>
  <c r="H22" i="7"/>
  <c r="J22" i="7" s="1"/>
  <c r="K22" i="7" s="1"/>
  <c r="H24" i="7"/>
  <c r="H25" i="7"/>
  <c r="F23" i="7"/>
  <c r="F31" i="7"/>
  <c r="F39" i="7"/>
  <c r="F21" i="7"/>
  <c r="F25" i="7"/>
  <c r="F29" i="7"/>
  <c r="F32" i="7"/>
  <c r="F33" i="7"/>
  <c r="H26" i="7"/>
  <c r="J26" i="7"/>
  <c r="K26" i="7" s="1"/>
  <c r="G28" i="7"/>
  <c r="H27" i="7"/>
  <c r="J66" i="7"/>
  <c r="K66" i="7" s="1"/>
  <c r="J43" i="7"/>
  <c r="K43" i="7" s="1"/>
  <c r="J54" i="7"/>
  <c r="K54" i="7" s="1"/>
  <c r="J21" i="7" l="1"/>
  <c r="K21" i="7" s="1"/>
  <c r="J24" i="7"/>
  <c r="K24" i="7" s="1"/>
  <c r="J23" i="7"/>
  <c r="K23" i="7" s="1"/>
  <c r="J25" i="7"/>
  <c r="K25" i="7" s="1"/>
  <c r="J27" i="7"/>
  <c r="K27" i="7" s="1"/>
  <c r="G29" i="7"/>
  <c r="H28" i="7"/>
  <c r="J28" i="7" s="1"/>
  <c r="K28" i="7" s="1"/>
  <c r="K20" i="7"/>
  <c r="E8" i="3"/>
  <c r="E9" i="3" s="1"/>
  <c r="E10" i="3" s="1"/>
  <c r="E11" i="3" s="1"/>
  <c r="E12" i="3" s="1"/>
  <c r="E13" i="3" s="1"/>
  <c r="E14" i="3" s="1"/>
  <c r="E15" i="3" s="1"/>
  <c r="E16" i="3" s="1"/>
  <c r="E17" i="3" s="1"/>
  <c r="E18" i="3" s="1"/>
  <c r="E19" i="3" s="1"/>
  <c r="E20" i="3" s="1"/>
  <c r="E21" i="3" s="1"/>
  <c r="E22" i="3" s="1"/>
  <c r="E23" i="3" s="1"/>
  <c r="E24" i="3" s="1"/>
  <c r="E25" i="3" s="1"/>
  <c r="G30" i="7" l="1"/>
  <c r="H29" i="7"/>
  <c r="J29" i="7" s="1"/>
  <c r="K29" i="7" s="1"/>
  <c r="G31" i="7" l="1"/>
  <c r="H30" i="7"/>
  <c r="J30" i="7" s="1"/>
  <c r="K30" i="7" s="1"/>
  <c r="G32" i="7" l="1"/>
  <c r="H31" i="7"/>
  <c r="J31" i="7" s="1"/>
  <c r="K31" i="7" s="1"/>
  <c r="G33" i="7" l="1"/>
  <c r="H32" i="7"/>
  <c r="J32" i="7" s="1"/>
  <c r="K32" i="7" s="1"/>
  <c r="H33" i="7" l="1"/>
  <c r="J33" i="7" s="1"/>
  <c r="K33" i="7" s="1"/>
  <c r="G34" i="7"/>
  <c r="G35" i="7" l="1"/>
  <c r="H34" i="7"/>
  <c r="J34" i="7" s="1"/>
  <c r="K34" i="7" s="1"/>
  <c r="G36" i="7" l="1"/>
  <c r="H35" i="7"/>
  <c r="J35" i="7" s="1"/>
  <c r="K35" i="7" s="1"/>
  <c r="G37" i="7" l="1"/>
  <c r="H36" i="7"/>
  <c r="J36" i="7" s="1"/>
  <c r="K36" i="7" s="1"/>
  <c r="G38" i="7" l="1"/>
  <c r="H37" i="7"/>
  <c r="J37" i="7" s="1"/>
  <c r="K37" i="7" s="1"/>
  <c r="G39" i="7" l="1"/>
  <c r="H38" i="7"/>
  <c r="J38" i="7" s="1"/>
  <c r="K38" i="7" s="1"/>
  <c r="G40" i="7" l="1"/>
  <c r="H39" i="7"/>
  <c r="J39" i="7" s="1"/>
  <c r="K39" i="7" s="1"/>
  <c r="G41" i="7" l="1"/>
  <c r="H40" i="7"/>
  <c r="J40" i="7" s="1"/>
  <c r="K40" i="7" s="1"/>
  <c r="G42" i="7" l="1"/>
  <c r="H42" i="7" s="1"/>
  <c r="J42" i="7" s="1"/>
  <c r="K42" i="7" s="1"/>
  <c r="H41" i="7"/>
  <c r="J41" i="7" s="1"/>
  <c r="K41" i="7" s="1"/>
</calcChain>
</file>

<file path=xl/sharedStrings.xml><?xml version="1.0" encoding="utf-8"?>
<sst xmlns="http://schemas.openxmlformats.org/spreadsheetml/2006/main" count="143" uniqueCount="95">
  <si>
    <t>Comfort Cooling</t>
  </si>
  <si>
    <t>Industrial  Process Refrigeration</t>
  </si>
  <si>
    <t>Commercial Refrigeration</t>
  </si>
  <si>
    <t>Building:</t>
  </si>
  <si>
    <t>Unit:</t>
  </si>
  <si>
    <t>Circuit:</t>
  </si>
  <si>
    <t>Full Charge (lbs.):</t>
  </si>
  <si>
    <t>Type of Refrigerant:</t>
  </si>
  <si>
    <t>All Other Refrigeration</t>
  </si>
  <si>
    <t>Type of Equipment (insert an x in column A next to the correct type)</t>
  </si>
  <si>
    <t>Date last filled:</t>
  </si>
  <si>
    <t>Date of service:</t>
  </si>
  <si>
    <t>Leak rate:</t>
  </si>
  <si>
    <t>Trigger Rate:</t>
  </si>
  <si>
    <t>Model No:</t>
  </si>
  <si>
    <t>Serial No:</t>
  </si>
  <si>
    <t>Manufacturer:</t>
  </si>
  <si>
    <t>Refrigerant added:</t>
  </si>
  <si>
    <t>Building Number:</t>
  </si>
  <si>
    <t>Date of Service:</t>
  </si>
  <si>
    <t>Leak Repaired?</t>
  </si>
  <si>
    <t>Initial Leak Test?</t>
  </si>
  <si>
    <t>Follow-up Leak Test?</t>
  </si>
  <si>
    <t>Technician Name (printed):</t>
  </si>
  <si>
    <t>Technician Signature:</t>
  </si>
  <si>
    <t>Notes:</t>
  </si>
  <si>
    <t>When service is complete, return this log to:</t>
  </si>
  <si>
    <t>Technician:</t>
  </si>
  <si>
    <t>Date Put Into Use:</t>
  </si>
  <si>
    <t>Date</t>
  </si>
  <si>
    <t>Cylinder Gas Use (lbs.)</t>
  </si>
  <si>
    <t>Cylinder Current Weight (lbs.)</t>
  </si>
  <si>
    <t>Cylinder Size (lbs.):</t>
  </si>
  <si>
    <t>Location and Equipment Refrigerant Added/Removed</t>
  </si>
  <si>
    <t>Date Returned:</t>
  </si>
  <si>
    <t>Campus/Location:</t>
  </si>
  <si>
    <t>Building No.:</t>
  </si>
  <si>
    <t>Type of Equipment:</t>
  </si>
  <si>
    <t>Type of Refrigerant</t>
  </si>
  <si>
    <t>Number of Circuits:</t>
  </si>
  <si>
    <t>Circuit 1:</t>
  </si>
  <si>
    <t>Circuit 2:</t>
  </si>
  <si>
    <t>Circuit 3:</t>
  </si>
  <si>
    <t>Circuit 4:</t>
  </si>
  <si>
    <t>Date Installed:</t>
  </si>
  <si>
    <t>Duty Type (see note):</t>
  </si>
  <si>
    <t>Method used to determine charge (see note)</t>
  </si>
  <si>
    <t>Model:</t>
  </si>
  <si>
    <t>Serial Number:</t>
  </si>
  <si>
    <t>Refrigerant Charge per Circuit (lbs.):</t>
  </si>
  <si>
    <t>2. Method used to determine charge can be unit name plate, scale (weighed charge), engineering specifications, estimate/calculation, other (describe)</t>
  </si>
  <si>
    <t>Work group responsible for records:</t>
  </si>
  <si>
    <t>Actions Performed:</t>
  </si>
  <si>
    <t xml:space="preserve">  __ Maintenance</t>
  </si>
  <si>
    <t xml:space="preserve">  __ Upgrade</t>
  </si>
  <si>
    <t xml:space="preserve">  __ Start Up </t>
  </si>
  <si>
    <t xml:space="preserve">  __ Mothball unit</t>
  </si>
  <si>
    <t xml:space="preserve">  __ Return Unit to Service</t>
  </si>
  <si>
    <t xml:space="preserve">  __ Retirement/Retrofit Plan</t>
  </si>
  <si>
    <t xml:space="preserve">  __ Other: _________________________</t>
  </si>
  <si>
    <t xml:space="preserve">  Method:</t>
  </si>
  <si>
    <t xml:space="preserve">  __ Pressurizing</t>
  </si>
  <si>
    <t xml:space="preserve">  __ Electronic</t>
  </si>
  <si>
    <t xml:space="preserve">  __ Deep Vacuum</t>
  </si>
  <si>
    <t xml:space="preserve">  __ Soap Bubble</t>
  </si>
  <si>
    <t xml:space="preserve">  __ Other (describe):________________</t>
  </si>
  <si>
    <t xml:space="preserve">  __ Decommission unit</t>
  </si>
  <si>
    <t>Date of Service</t>
  </si>
  <si>
    <t>Running Total</t>
  </si>
  <si>
    <t>One Year Ago</t>
  </si>
  <si>
    <t>Total up to One Year Ago</t>
  </si>
  <si>
    <t>Refrigerant Added</t>
  </si>
  <si>
    <t>Calculated 12 Month Rolling Sum</t>
  </si>
  <si>
    <t>Date Value</t>
  </si>
  <si>
    <t>Type of Equipment (insert an x in column B next to the correct type)</t>
  </si>
  <si>
    <t>Leak Rate</t>
  </si>
  <si>
    <t>Room or Location:</t>
  </si>
  <si>
    <t xml:space="preserve">  __ Leak Inspection</t>
  </si>
  <si>
    <r>
      <t xml:space="preserve">Description </t>
    </r>
    <r>
      <rPr>
        <sz val="11"/>
        <color theme="1"/>
        <rFont val="Calibri"/>
        <family val="2"/>
      </rPr>
      <t>(incl. part and type of service, repair, maintenance or disposal):</t>
    </r>
  </si>
  <si>
    <r>
      <t xml:space="preserve">The </t>
    </r>
    <r>
      <rPr>
        <b/>
        <sz val="11"/>
        <color theme="1"/>
        <rFont val="Calibri"/>
        <family val="2"/>
      </rPr>
      <t>Asset Details</t>
    </r>
    <r>
      <rPr>
        <sz val="11"/>
        <color theme="1"/>
        <rFont val="Calibri"/>
        <family val="2"/>
      </rPr>
      <t xml:space="preserve"> form is intended to capture all of the details about each appliance that holds 50 pounds or more of refrigerant.  This form should be submitted to EHS for each appliance.  Annually, any changes in appliances should also be submitted to EHS.</t>
    </r>
  </si>
  <si>
    <r>
      <t xml:space="preserve">The </t>
    </r>
    <r>
      <rPr>
        <b/>
        <sz val="11"/>
        <color theme="1"/>
        <rFont val="Calibri"/>
        <family val="2"/>
      </rPr>
      <t xml:space="preserve">Technician Service Log </t>
    </r>
    <r>
      <rPr>
        <sz val="11"/>
        <color theme="1"/>
        <rFont val="Calibri"/>
        <family val="2"/>
      </rPr>
      <t>can be used to record all activities on refrigerant-containing appliances by certified technicians.  The service records is to be provided to the appliance owner for their use in calculating leak rates.</t>
    </r>
  </si>
  <si>
    <r>
      <t xml:space="preserve">The </t>
    </r>
    <r>
      <rPr>
        <b/>
        <sz val="11"/>
        <color theme="1"/>
        <rFont val="Calibri"/>
        <family val="2"/>
      </rPr>
      <t xml:space="preserve">Annualized Leak Tracking </t>
    </r>
    <r>
      <rPr>
        <sz val="11"/>
        <color theme="1"/>
        <rFont val="Calibri"/>
        <family val="2"/>
      </rPr>
      <t>is one of the methods that can be used to calculate the leak rate of an appliance.  This method calculated the amount leaked between the last two service events and annualizes this rate.  It is less accurate than the Rolling Average Leak Tracking, which relies on actual amounts of refrigerant added to an appliance.  Note that the trigger leak rate is adjusted by placing an "x" in column A next to the type of appliance.</t>
    </r>
  </si>
  <si>
    <r>
      <t xml:space="preserve">The </t>
    </r>
    <r>
      <rPr>
        <b/>
        <sz val="11"/>
        <color theme="1"/>
        <rFont val="Calibri"/>
        <family val="2"/>
      </rPr>
      <t xml:space="preserve">Cylinder Log </t>
    </r>
    <r>
      <rPr>
        <sz val="11"/>
        <color theme="1"/>
        <rFont val="Calibri"/>
        <family val="2"/>
      </rPr>
      <t>can be used to track refrigerant use from a single cylinder.  It is recommended that a log be created for each cylinder to ensure that the tracking requirements are met.  Note that the trigger leak rate is adjusted by placing an "x" in column A next to the type of appliance.</t>
    </r>
  </si>
  <si>
    <t>This workbook contains five worksheets that can be used for the compliance with the Refrigerant Management Program.  Cells that are highlighted in yellow contain formulas and should not be overwritten for the calculations to work.  Alternative forms/program can be used as long as all of the program required information is available.</t>
  </si>
  <si>
    <t>Date of Last Repair</t>
  </si>
  <si>
    <t>Total up to last repair</t>
  </si>
  <si>
    <t>Leak Repair? Enter x for yes</t>
  </si>
  <si>
    <t>1. Duty type can be comfort cooling, industrial process, commercial (food storage)</t>
  </si>
  <si>
    <t>Room or Location Description:</t>
  </si>
  <si>
    <t>Appliance Type:</t>
  </si>
  <si>
    <t>Refrigerant Removed (lbs.):</t>
  </si>
  <si>
    <t>Refrigerant Added (lbs.):</t>
  </si>
  <si>
    <t>Loss (lbs.):</t>
  </si>
  <si>
    <t>Cylinder Gas Addition (lbs.)</t>
  </si>
  <si>
    <r>
      <t xml:space="preserve">The </t>
    </r>
    <r>
      <rPr>
        <b/>
        <sz val="11"/>
        <color theme="1"/>
        <rFont val="Calibri"/>
        <family val="2"/>
      </rPr>
      <t>Rolling Average Leak Tracking</t>
    </r>
    <r>
      <rPr>
        <sz val="11"/>
        <color theme="1"/>
        <rFont val="Calibri"/>
        <family val="2"/>
      </rPr>
      <t xml:space="preserve"> is the other method than calculates the leak rate.  This method relies on actual quantities of refrigerant added during a one year (rolling) period and is recommended. Be sure to enter a number only in cell B8 and Column I; and an x in the correct type of appliance in cells B12-B15.  The date must be entered in numeric format (mm/dd/yyyy). Inserting an "X" in the "Leak Repair" column resets the leak rate to 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</si>
</sst>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font>
    <font>
      <b/>
      <sz val="11"/>
      <color theme="1"/>
      <name val="Calibri"/>
      <family val="2"/>
    </font>
  </fonts>
  <fills count="4">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65">
    <xf numFmtId="0" fontId="0" fillId="0" borderId="0" xfId="0"/>
    <xf numFmtId="3" fontId="0" fillId="0" borderId="0" xfId="0" applyNumberFormat="1" applyFont="1" applyAlignment="1">
      <alignment horizontal="left"/>
    </xf>
    <xf numFmtId="49" fontId="0" fillId="0" borderId="0" xfId="0" applyNumberFormat="1" applyAlignment="1">
      <alignment horizontal="left"/>
    </xf>
    <xf numFmtId="0" fontId="1" fillId="0" borderId="0" xfId="0" applyFont="1"/>
    <xf numFmtId="0" fontId="1" fillId="0" borderId="1" xfId="0" applyFont="1" applyBorder="1"/>
    <xf numFmtId="0" fontId="0" fillId="0" borderId="1" xfId="0" applyFont="1" applyBorder="1" applyAlignment="1">
      <alignment horizontal="left"/>
    </xf>
    <xf numFmtId="0" fontId="0" fillId="0" borderId="1" xfId="0" applyBorder="1"/>
    <xf numFmtId="3" fontId="0" fillId="0" borderId="1" xfId="0" applyNumberFormat="1" applyFont="1" applyBorder="1" applyAlignment="1">
      <alignment horizontal="left"/>
    </xf>
    <xf numFmtId="0" fontId="1" fillId="0" borderId="1" xfId="0" applyFont="1" applyBorder="1" applyAlignment="1">
      <alignment horizontal="center"/>
    </xf>
    <xf numFmtId="49" fontId="0" fillId="0" borderId="1" xfId="0" applyNumberFormat="1" applyBorder="1" applyAlignment="1">
      <alignment horizontal="left"/>
    </xf>
    <xf numFmtId="0" fontId="0" fillId="0" borderId="1" xfId="0" applyBorder="1" applyAlignment="1">
      <alignment horizontal="left"/>
    </xf>
    <xf numFmtId="0" fontId="0" fillId="0" borderId="0" xfId="0" applyBorder="1"/>
    <xf numFmtId="0" fontId="0" fillId="0" borderId="1" xfId="0" quotePrefix="1"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1" fillId="0" borderId="7" xfId="0" applyFont="1" applyFill="1" applyBorder="1"/>
    <xf numFmtId="0" fontId="0" fillId="0" borderId="0" xfId="0" applyAlignment="1">
      <alignment wrapText="1"/>
    </xf>
    <xf numFmtId="14" fontId="0" fillId="0" borderId="1" xfId="0" applyNumberFormat="1" applyBorder="1"/>
    <xf numFmtId="0" fontId="0" fillId="0" borderId="1" xfId="0" applyBorder="1" applyAlignment="1">
      <alignment wrapText="1"/>
    </xf>
    <xf numFmtId="0" fontId="1" fillId="0" borderId="1" xfId="0" applyFont="1" applyBorder="1" applyAlignment="1">
      <alignment horizontal="center" wrapText="1"/>
    </xf>
    <xf numFmtId="0" fontId="0" fillId="0" borderId="8" xfId="0" applyBorder="1" applyAlignment="1">
      <alignment horizontal="center" wrapText="1"/>
    </xf>
    <xf numFmtId="0" fontId="1" fillId="0" borderId="1" xfId="0" applyFont="1" applyBorder="1" applyAlignment="1">
      <alignment wrapText="1"/>
    </xf>
    <xf numFmtId="0" fontId="1" fillId="0" borderId="9" xfId="0" applyFont="1" applyBorder="1"/>
    <xf numFmtId="0" fontId="0" fillId="0" borderId="10" xfId="0" applyBorder="1"/>
    <xf numFmtId="0" fontId="1" fillId="0" borderId="2" xfId="0" applyFont="1" applyBorder="1"/>
    <xf numFmtId="0" fontId="1" fillId="0" borderId="9" xfId="0" applyFont="1" applyBorder="1" applyAlignment="1">
      <alignment wrapText="1"/>
    </xf>
    <xf numFmtId="0" fontId="1" fillId="0" borderId="12" xfId="0" applyFont="1" applyBorder="1"/>
    <xf numFmtId="0" fontId="0" fillId="0" borderId="1" xfId="0" applyBorder="1" applyAlignment="1">
      <alignment horizontal="left"/>
    </xf>
    <xf numFmtId="1" fontId="0" fillId="0" borderId="0" xfId="0" applyNumberFormat="1"/>
    <xf numFmtId="14" fontId="0" fillId="0" borderId="0" xfId="0" applyNumberFormat="1"/>
    <xf numFmtId="49" fontId="0" fillId="0" borderId="0" xfId="0" applyNumberFormat="1"/>
    <xf numFmtId="0" fontId="1" fillId="0" borderId="0" xfId="0" applyFont="1" applyBorder="1" applyAlignment="1">
      <alignment horizontal="center"/>
    </xf>
    <xf numFmtId="0" fontId="1" fillId="0" borderId="0" xfId="0" applyFont="1" applyBorder="1"/>
    <xf numFmtId="9" fontId="0" fillId="0" borderId="0" xfId="0" applyNumberFormat="1"/>
    <xf numFmtId="49" fontId="1" fillId="0" borderId="1" xfId="0" applyNumberFormat="1" applyFont="1" applyBorder="1" applyAlignment="1">
      <alignment horizontal="left" wrapText="1"/>
    </xf>
    <xf numFmtId="1" fontId="1" fillId="0" borderId="1" xfId="0" applyNumberFormat="1" applyFont="1" applyBorder="1" applyAlignment="1">
      <alignment horizontal="left" wrapText="1"/>
    </xf>
    <xf numFmtId="9" fontId="1" fillId="0" borderId="1" xfId="0" applyNumberFormat="1" applyFont="1" applyBorder="1" applyAlignment="1">
      <alignment horizontal="left" wrapText="1"/>
    </xf>
    <xf numFmtId="49" fontId="0" fillId="0" borderId="1" xfId="0" applyNumberFormat="1" applyBorder="1"/>
    <xf numFmtId="9" fontId="0" fillId="2" borderId="1" xfId="0" applyNumberFormat="1" applyFill="1" applyBorder="1" applyAlignment="1">
      <alignment horizontal="left"/>
    </xf>
    <xf numFmtId="0" fontId="0" fillId="0" borderId="13" xfId="0" applyFont="1" applyBorder="1"/>
    <xf numFmtId="0" fontId="0" fillId="0" borderId="13" xfId="0" applyFont="1" applyFill="1" applyBorder="1"/>
    <xf numFmtId="0" fontId="0" fillId="0" borderId="14" xfId="0" applyFont="1" applyBorder="1"/>
    <xf numFmtId="0" fontId="0" fillId="2" borderId="1" xfId="0" applyFill="1" applyBorder="1"/>
    <xf numFmtId="9" fontId="0" fillId="2" borderId="1" xfId="0" applyNumberFormat="1" applyFill="1" applyBorder="1"/>
    <xf numFmtId="9" fontId="1" fillId="0" borderId="1" xfId="0" applyNumberFormat="1" applyFont="1" applyBorder="1" applyAlignment="1">
      <alignment horizontal="center"/>
    </xf>
    <xf numFmtId="9" fontId="1" fillId="2" borderId="1" xfId="0" applyNumberFormat="1" applyFont="1" applyFill="1" applyBorder="1" applyAlignment="1">
      <alignment horizontal="left"/>
    </xf>
    <xf numFmtId="0" fontId="0" fillId="0" borderId="1" xfId="0" applyBorder="1" applyAlignment="1">
      <alignment horizontal="center"/>
    </xf>
    <xf numFmtId="49" fontId="0" fillId="0" borderId="1" xfId="0" applyNumberFormat="1" applyBorder="1" applyAlignment="1">
      <alignment horizontal="center"/>
    </xf>
    <xf numFmtId="1" fontId="0" fillId="0" borderId="1" xfId="0" applyNumberFormat="1" applyBorder="1" applyAlignment="1">
      <alignment horizontal="center"/>
    </xf>
    <xf numFmtId="0" fontId="0" fillId="3" borderId="1" xfId="0" applyFill="1" applyBorder="1" applyAlignment="1">
      <alignment horizontal="center"/>
    </xf>
    <xf numFmtId="0" fontId="0" fillId="0" borderId="9" xfId="0" applyBorder="1" applyAlignment="1">
      <alignment horizontal="center" wrapText="1"/>
    </xf>
    <xf numFmtId="0" fontId="0" fillId="0" borderId="11" xfId="0" applyBorder="1" applyAlignment="1">
      <alignment horizontal="center" wrapText="1"/>
    </xf>
    <xf numFmtId="0" fontId="0" fillId="0" borderId="7" xfId="0" applyBorder="1" applyAlignment="1">
      <alignment horizontal="center" wrapText="1"/>
    </xf>
    <xf numFmtId="0" fontId="0" fillId="0" borderId="2" xfId="0"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wrapText="1"/>
    </xf>
    <xf numFmtId="0" fontId="0" fillId="0" borderId="0" xfId="0" applyAlignment="1">
      <alignment horizontal="left" wrapText="1"/>
    </xf>
    <xf numFmtId="0" fontId="0" fillId="0" borderId="1" xfId="0" applyBorder="1" applyAlignment="1">
      <alignment horizontal="center"/>
    </xf>
    <xf numFmtId="0" fontId="0" fillId="0" borderId="1" xfId="0" applyBorder="1" applyAlignment="1">
      <alignment horizontal="center" wrapText="1"/>
    </xf>
    <xf numFmtId="0" fontId="1" fillId="0" borderId="1" xfId="0" applyFont="1" applyBorder="1" applyAlignment="1">
      <alignment horizontal="left" vertical="top" wrapText="1"/>
    </xf>
    <xf numFmtId="0" fontId="0" fillId="0" borderId="1" xfId="0" applyBorder="1" applyAlignment="1">
      <alignment horizontal="left"/>
    </xf>
    <xf numFmtId="14" fontId="0" fillId="0" borderId="1" xfId="0" applyNumberFormat="1" applyBorder="1" applyAlignment="1">
      <alignment horizontal="left"/>
    </xf>
  </cellXfs>
  <cellStyles count="1">
    <cellStyle name="Normal" xfId="0" builtinId="0"/>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1"/>
  <sheetViews>
    <sheetView tabSelected="1" zoomScaleNormal="100" workbookViewId="0">
      <selection activeCell="A9" sqref="A9"/>
    </sheetView>
  </sheetViews>
  <sheetFormatPr defaultRowHeight="14.4" x14ac:dyDescent="0.3"/>
  <cols>
    <col min="1" max="1" width="86.6640625" style="19" customWidth="1"/>
  </cols>
  <sheetData>
    <row r="1" spans="1:1" ht="57.6" x14ac:dyDescent="0.3">
      <c r="A1" s="21" t="s">
        <v>83</v>
      </c>
    </row>
    <row r="2" spans="1:1" ht="16.2" customHeight="1" x14ac:dyDescent="0.3">
      <c r="A2" s="21"/>
    </row>
    <row r="3" spans="1:1" ht="43.2" x14ac:dyDescent="0.3">
      <c r="A3" s="21" t="s">
        <v>79</v>
      </c>
    </row>
    <row r="4" spans="1:1" x14ac:dyDescent="0.3">
      <c r="A4" s="21"/>
    </row>
    <row r="5" spans="1:1" ht="43.2" x14ac:dyDescent="0.3">
      <c r="A5" s="21" t="s">
        <v>80</v>
      </c>
    </row>
    <row r="6" spans="1:1" x14ac:dyDescent="0.3">
      <c r="A6" s="21"/>
    </row>
    <row r="7" spans="1:1" ht="72" x14ac:dyDescent="0.3">
      <c r="A7" s="21" t="s">
        <v>81</v>
      </c>
    </row>
    <row r="8" spans="1:1" x14ac:dyDescent="0.3">
      <c r="A8" s="21"/>
    </row>
    <row r="9" spans="1:1" ht="72" x14ac:dyDescent="0.3">
      <c r="A9" s="21" t="s">
        <v>94</v>
      </c>
    </row>
    <row r="10" spans="1:1" x14ac:dyDescent="0.3">
      <c r="A10" s="21"/>
    </row>
    <row r="11" spans="1:1" ht="43.2" x14ac:dyDescent="0.3">
      <c r="A11" s="21" t="s">
        <v>82</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9"/>
  <sheetViews>
    <sheetView workbookViewId="0">
      <selection activeCell="A11" sqref="A11"/>
    </sheetView>
  </sheetViews>
  <sheetFormatPr defaultRowHeight="14.4" x14ac:dyDescent="0.3"/>
  <cols>
    <col min="1" max="1" width="25.44140625" bestFit="1" customWidth="1"/>
    <col min="2" max="2" width="23.44140625" customWidth="1"/>
    <col min="3" max="3" width="23.33203125" customWidth="1"/>
    <col min="4" max="4" width="17.6640625" customWidth="1"/>
  </cols>
  <sheetData>
    <row r="1" spans="1:5" ht="23.4" customHeight="1" x14ac:dyDescent="0.3">
      <c r="A1" s="4" t="s">
        <v>35</v>
      </c>
      <c r="B1" s="60"/>
      <c r="C1" s="60"/>
    </row>
    <row r="2" spans="1:5" ht="23.4" customHeight="1" x14ac:dyDescent="0.3">
      <c r="A2" s="4" t="s">
        <v>3</v>
      </c>
      <c r="B2" s="60"/>
      <c r="C2" s="60"/>
    </row>
    <row r="3" spans="1:5" ht="23.4" customHeight="1" x14ac:dyDescent="0.3">
      <c r="A3" s="4" t="s">
        <v>36</v>
      </c>
      <c r="B3" s="60"/>
      <c r="C3" s="60"/>
    </row>
    <row r="4" spans="1:5" ht="23.4" customHeight="1" x14ac:dyDescent="0.3">
      <c r="A4" s="4" t="s">
        <v>88</v>
      </c>
      <c r="B4" s="60"/>
      <c r="C4" s="60"/>
    </row>
    <row r="5" spans="1:5" ht="23.4" customHeight="1" x14ac:dyDescent="0.3">
      <c r="A5" s="4" t="s">
        <v>37</v>
      </c>
      <c r="B5" s="60"/>
      <c r="C5" s="60"/>
    </row>
    <row r="6" spans="1:5" ht="23.4" customHeight="1" x14ac:dyDescent="0.3">
      <c r="A6" s="4" t="s">
        <v>38</v>
      </c>
      <c r="B6" s="60"/>
      <c r="C6" s="60"/>
    </row>
    <row r="7" spans="1:5" ht="23.4" customHeight="1" x14ac:dyDescent="0.3">
      <c r="A7" s="4" t="s">
        <v>44</v>
      </c>
      <c r="B7" s="60"/>
      <c r="C7" s="60"/>
    </row>
    <row r="8" spans="1:5" ht="23.4" customHeight="1" x14ac:dyDescent="0.3">
      <c r="A8" s="4" t="s">
        <v>16</v>
      </c>
      <c r="B8" s="60"/>
      <c r="C8" s="60"/>
    </row>
    <row r="9" spans="1:5" ht="23.4" customHeight="1" x14ac:dyDescent="0.3">
      <c r="A9" s="4" t="s">
        <v>47</v>
      </c>
      <c r="B9" s="60"/>
      <c r="C9" s="60"/>
    </row>
    <row r="10" spans="1:5" ht="23.4" customHeight="1" x14ac:dyDescent="0.3">
      <c r="A10" s="4" t="s">
        <v>48</v>
      </c>
      <c r="B10" s="60"/>
      <c r="C10" s="60"/>
    </row>
    <row r="11" spans="1:5" ht="23.4" customHeight="1" x14ac:dyDescent="0.3">
      <c r="A11" s="4" t="s">
        <v>89</v>
      </c>
      <c r="B11" s="60"/>
      <c r="C11" s="60"/>
    </row>
    <row r="12" spans="1:5" ht="23.4" customHeight="1" x14ac:dyDescent="0.3">
      <c r="A12" s="4" t="s">
        <v>45</v>
      </c>
      <c r="B12" s="61"/>
      <c r="C12" s="61"/>
      <c r="D12" s="19"/>
      <c r="E12" s="19"/>
    </row>
    <row r="13" spans="1:5" ht="23.4" customHeight="1" x14ac:dyDescent="0.3">
      <c r="A13" s="4" t="s">
        <v>39</v>
      </c>
      <c r="B13" s="61"/>
      <c r="C13" s="61"/>
      <c r="D13" s="19"/>
      <c r="E13" s="19"/>
    </row>
    <row r="14" spans="1:5" ht="27" customHeight="1" x14ac:dyDescent="0.3">
      <c r="A14" s="28" t="s">
        <v>51</v>
      </c>
      <c r="B14" s="53"/>
      <c r="C14" s="54"/>
      <c r="D14" s="19"/>
      <c r="E14" s="19"/>
    </row>
    <row r="15" spans="1:5" ht="23.4" customHeight="1" x14ac:dyDescent="0.3">
      <c r="A15" s="25" t="s">
        <v>25</v>
      </c>
      <c r="B15" s="55"/>
      <c r="C15" s="56"/>
      <c r="D15" s="19"/>
      <c r="E15" s="19"/>
    </row>
    <row r="16" spans="1:5" ht="23.4" customHeight="1" x14ac:dyDescent="0.3">
      <c r="A16" s="27"/>
      <c r="B16" s="57"/>
      <c r="C16" s="58"/>
      <c r="D16" s="19"/>
      <c r="E16" s="19"/>
    </row>
    <row r="17" spans="1:5" x14ac:dyDescent="0.3">
      <c r="A17" s="26"/>
      <c r="B17" s="23"/>
      <c r="C17" s="23"/>
      <c r="D17" s="19"/>
      <c r="E17" s="19"/>
    </row>
    <row r="18" spans="1:5" ht="43.2" x14ac:dyDescent="0.3">
      <c r="A18" s="6"/>
      <c r="B18" s="24" t="s">
        <v>49</v>
      </c>
      <c r="C18" s="24" t="s">
        <v>46</v>
      </c>
      <c r="D18" s="19"/>
      <c r="E18" s="19"/>
    </row>
    <row r="19" spans="1:5" ht="24" customHeight="1" x14ac:dyDescent="0.3">
      <c r="A19" s="4" t="s">
        <v>40</v>
      </c>
      <c r="B19" s="6"/>
      <c r="C19" s="6"/>
    </row>
    <row r="20" spans="1:5" ht="24" customHeight="1" x14ac:dyDescent="0.3">
      <c r="A20" s="4" t="s">
        <v>41</v>
      </c>
      <c r="B20" s="6"/>
      <c r="C20" s="6"/>
    </row>
    <row r="21" spans="1:5" ht="24" customHeight="1" x14ac:dyDescent="0.3">
      <c r="A21" s="4" t="s">
        <v>42</v>
      </c>
      <c r="B21" s="6"/>
      <c r="C21" s="6"/>
    </row>
    <row r="22" spans="1:5" ht="24" customHeight="1" x14ac:dyDescent="0.3">
      <c r="A22" s="4" t="s">
        <v>43</v>
      </c>
      <c r="B22" s="6"/>
      <c r="C22" s="6"/>
    </row>
    <row r="25" spans="1:5" x14ac:dyDescent="0.3">
      <c r="A25" t="s">
        <v>25</v>
      </c>
    </row>
    <row r="26" spans="1:5" ht="30.6" customHeight="1" x14ac:dyDescent="0.3">
      <c r="A26" s="59" t="s">
        <v>87</v>
      </c>
      <c r="B26" s="59"/>
      <c r="C26" s="59"/>
    </row>
    <row r="27" spans="1:5" ht="30.6" customHeight="1" x14ac:dyDescent="0.3">
      <c r="A27" s="59" t="s">
        <v>50</v>
      </c>
      <c r="B27" s="59"/>
      <c r="C27" s="59"/>
      <c r="D27" s="19"/>
      <c r="E27" s="19"/>
    </row>
    <row r="28" spans="1:5" x14ac:dyDescent="0.3">
      <c r="A28" s="19"/>
      <c r="B28" s="19"/>
      <c r="C28" s="19"/>
      <c r="D28" s="19"/>
      <c r="E28" s="19"/>
    </row>
    <row r="29" spans="1:5" x14ac:dyDescent="0.3">
      <c r="A29" s="19"/>
      <c r="B29" s="19"/>
      <c r="C29" s="19"/>
      <c r="D29" s="19"/>
      <c r="E29" s="19"/>
    </row>
  </sheetData>
  <mergeCells count="17">
    <mergeCell ref="B12:C12"/>
    <mergeCell ref="B14:C14"/>
    <mergeCell ref="B15:C16"/>
    <mergeCell ref="A27:C27"/>
    <mergeCell ref="A26:C26"/>
    <mergeCell ref="B1:C1"/>
    <mergeCell ref="B2:C2"/>
    <mergeCell ref="B3:C3"/>
    <mergeCell ref="B4:C4"/>
    <mergeCell ref="B5:C5"/>
    <mergeCell ref="B6:C6"/>
    <mergeCell ref="B7:C7"/>
    <mergeCell ref="B13:C13"/>
    <mergeCell ref="B8:C8"/>
    <mergeCell ref="B9:C9"/>
    <mergeCell ref="B10:C10"/>
    <mergeCell ref="B11:C11"/>
  </mergeCells>
  <printOptions horizontalCentered="1"/>
  <pageMargins left="0.7" right="0.7" top="0.75" bottom="0.75" header="0.3" footer="0.3"/>
  <pageSetup orientation="portrait" r:id="rId1"/>
  <headerFooter>
    <oddHeader>&amp;C&amp;"Calibri,Bold"&amp;12Penn State University - Refrigerant Containing Equipment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47"/>
  <sheetViews>
    <sheetView zoomScaleNormal="100" workbookViewId="0">
      <selection activeCell="A38" sqref="A38"/>
    </sheetView>
  </sheetViews>
  <sheetFormatPr defaultRowHeight="14.4" x14ac:dyDescent="0.3"/>
  <cols>
    <col min="1" max="1" width="34.109375" customWidth="1"/>
    <col min="2" max="2" width="55.44140625" customWidth="1"/>
  </cols>
  <sheetData>
    <row r="1" spans="1:2" x14ac:dyDescent="0.3">
      <c r="A1" s="4" t="s">
        <v>3</v>
      </c>
      <c r="B1" s="5"/>
    </row>
    <row r="2" spans="1:2" x14ac:dyDescent="0.3">
      <c r="A2" s="4" t="s">
        <v>4</v>
      </c>
      <c r="B2" s="5"/>
    </row>
    <row r="3" spans="1:2" x14ac:dyDescent="0.3">
      <c r="A3" s="4" t="s">
        <v>18</v>
      </c>
      <c r="B3" s="12"/>
    </row>
    <row r="4" spans="1:2" x14ac:dyDescent="0.3">
      <c r="A4" s="4" t="s">
        <v>76</v>
      </c>
      <c r="B4" s="12"/>
    </row>
    <row r="5" spans="1:2" x14ac:dyDescent="0.3">
      <c r="A5" s="4" t="s">
        <v>16</v>
      </c>
      <c r="B5" s="6"/>
    </row>
    <row r="6" spans="1:2" x14ac:dyDescent="0.3">
      <c r="A6" s="4" t="s">
        <v>14</v>
      </c>
      <c r="B6" s="6"/>
    </row>
    <row r="7" spans="1:2" x14ac:dyDescent="0.3">
      <c r="A7" s="4" t="s">
        <v>15</v>
      </c>
      <c r="B7" s="6"/>
    </row>
    <row r="8" spans="1:2" x14ac:dyDescent="0.3">
      <c r="A8" s="4" t="s">
        <v>5</v>
      </c>
      <c r="B8" s="7"/>
    </row>
    <row r="9" spans="1:2" x14ac:dyDescent="0.3">
      <c r="A9" s="4" t="s">
        <v>7</v>
      </c>
      <c r="B9" s="7"/>
    </row>
    <row r="10" spans="1:2" x14ac:dyDescent="0.3">
      <c r="A10" s="4" t="s">
        <v>19</v>
      </c>
      <c r="B10" s="6"/>
    </row>
    <row r="11" spans="1:2" x14ac:dyDescent="0.3">
      <c r="A11" s="29" t="s">
        <v>52</v>
      </c>
      <c r="B11" s="62" t="s">
        <v>78</v>
      </c>
    </row>
    <row r="12" spans="1:2" x14ac:dyDescent="0.3">
      <c r="A12" s="42" t="s">
        <v>53</v>
      </c>
      <c r="B12" s="62"/>
    </row>
    <row r="13" spans="1:2" x14ac:dyDescent="0.3">
      <c r="A13" s="42" t="s">
        <v>54</v>
      </c>
      <c r="B13" s="62"/>
    </row>
    <row r="14" spans="1:2" x14ac:dyDescent="0.3">
      <c r="A14" s="42" t="s">
        <v>55</v>
      </c>
      <c r="B14" s="62"/>
    </row>
    <row r="15" spans="1:2" x14ac:dyDescent="0.3">
      <c r="A15" s="43" t="s">
        <v>77</v>
      </c>
      <c r="B15" s="62"/>
    </row>
    <row r="16" spans="1:2" x14ac:dyDescent="0.3">
      <c r="A16" s="42" t="s">
        <v>66</v>
      </c>
      <c r="B16" s="62"/>
    </row>
    <row r="17" spans="1:2" x14ac:dyDescent="0.3">
      <c r="A17" s="43" t="s">
        <v>56</v>
      </c>
      <c r="B17" s="62"/>
    </row>
    <row r="18" spans="1:2" x14ac:dyDescent="0.3">
      <c r="A18" s="43" t="s">
        <v>57</v>
      </c>
      <c r="B18" s="62"/>
    </row>
    <row r="19" spans="1:2" x14ac:dyDescent="0.3">
      <c r="A19" s="42" t="s">
        <v>58</v>
      </c>
      <c r="B19" s="62"/>
    </row>
    <row r="20" spans="1:2" x14ac:dyDescent="0.3">
      <c r="A20" s="44" t="s">
        <v>59</v>
      </c>
      <c r="B20" s="62"/>
    </row>
    <row r="21" spans="1:2" x14ac:dyDescent="0.3">
      <c r="A21" s="4" t="s">
        <v>20</v>
      </c>
      <c r="B21" s="6"/>
    </row>
    <row r="22" spans="1:2" x14ac:dyDescent="0.3">
      <c r="A22" s="4" t="s">
        <v>21</v>
      </c>
      <c r="B22" s="6"/>
    </row>
    <row r="23" spans="1:2" x14ac:dyDescent="0.3">
      <c r="A23" s="6" t="s">
        <v>60</v>
      </c>
      <c r="B23" s="6"/>
    </row>
    <row r="24" spans="1:2" x14ac:dyDescent="0.3">
      <c r="A24" s="6" t="s">
        <v>61</v>
      </c>
      <c r="B24" s="6"/>
    </row>
    <row r="25" spans="1:2" x14ac:dyDescent="0.3">
      <c r="A25" s="6" t="s">
        <v>62</v>
      </c>
      <c r="B25" s="6"/>
    </row>
    <row r="26" spans="1:2" x14ac:dyDescent="0.3">
      <c r="A26" s="6" t="s">
        <v>63</v>
      </c>
      <c r="B26" s="6"/>
    </row>
    <row r="27" spans="1:2" x14ac:dyDescent="0.3">
      <c r="A27" s="6" t="s">
        <v>64</v>
      </c>
      <c r="B27" s="6"/>
    </row>
    <row r="28" spans="1:2" x14ac:dyDescent="0.3">
      <c r="A28" s="6" t="s">
        <v>65</v>
      </c>
      <c r="B28" s="6"/>
    </row>
    <row r="29" spans="1:2" x14ac:dyDescent="0.3">
      <c r="A29" s="4" t="s">
        <v>22</v>
      </c>
      <c r="B29" s="6"/>
    </row>
    <row r="30" spans="1:2" x14ac:dyDescent="0.3">
      <c r="A30" s="6" t="s">
        <v>60</v>
      </c>
      <c r="B30" s="6"/>
    </row>
    <row r="31" spans="1:2" x14ac:dyDescent="0.3">
      <c r="A31" s="6" t="s">
        <v>61</v>
      </c>
      <c r="B31" s="6"/>
    </row>
    <row r="32" spans="1:2" x14ac:dyDescent="0.3">
      <c r="A32" s="6" t="s">
        <v>62</v>
      </c>
      <c r="B32" s="6"/>
    </row>
    <row r="33" spans="1:2" x14ac:dyDescent="0.3">
      <c r="A33" s="6" t="s">
        <v>63</v>
      </c>
      <c r="B33" s="6"/>
    </row>
    <row r="34" spans="1:2" x14ac:dyDescent="0.3">
      <c r="A34" s="6" t="s">
        <v>64</v>
      </c>
      <c r="B34" s="6"/>
    </row>
    <row r="35" spans="1:2" x14ac:dyDescent="0.3">
      <c r="A35" s="6" t="s">
        <v>65</v>
      </c>
      <c r="B35" s="6"/>
    </row>
    <row r="38" spans="1:2" x14ac:dyDescent="0.3">
      <c r="A38" s="4" t="s">
        <v>90</v>
      </c>
      <c r="B38" s="6"/>
    </row>
    <row r="39" spans="1:2" x14ac:dyDescent="0.3">
      <c r="A39" s="4" t="s">
        <v>91</v>
      </c>
      <c r="B39" s="6"/>
    </row>
    <row r="40" spans="1:2" x14ac:dyDescent="0.3">
      <c r="A40" s="4" t="s">
        <v>92</v>
      </c>
      <c r="B40" s="6"/>
    </row>
    <row r="41" spans="1:2" ht="27" customHeight="1" x14ac:dyDescent="0.3">
      <c r="A41" s="4" t="s">
        <v>23</v>
      </c>
      <c r="B41" s="6"/>
    </row>
    <row r="42" spans="1:2" ht="27" customHeight="1" x14ac:dyDescent="0.3">
      <c r="A42" s="4" t="s">
        <v>24</v>
      </c>
      <c r="B42" s="6"/>
    </row>
    <row r="43" spans="1:2" x14ac:dyDescent="0.3">
      <c r="A43" s="18" t="s">
        <v>25</v>
      </c>
      <c r="B43" s="13"/>
    </row>
    <row r="44" spans="1:2" x14ac:dyDescent="0.3">
      <c r="A44" s="14"/>
      <c r="B44" s="15"/>
    </row>
    <row r="45" spans="1:2" x14ac:dyDescent="0.3">
      <c r="A45" s="14"/>
      <c r="B45" s="15"/>
    </row>
    <row r="46" spans="1:2" x14ac:dyDescent="0.3">
      <c r="A46" s="16"/>
      <c r="B46" s="17"/>
    </row>
    <row r="47" spans="1:2" x14ac:dyDescent="0.3">
      <c r="A47" s="3" t="s">
        <v>26</v>
      </c>
    </row>
  </sheetData>
  <mergeCells count="1">
    <mergeCell ref="B11:B20"/>
  </mergeCells>
  <printOptions horizontalCentered="1"/>
  <pageMargins left="0.7" right="0.7" top="0.75" bottom="0.5" header="0.3" footer="0.3"/>
  <pageSetup scale="99" orientation="portrait" r:id="rId1"/>
  <headerFooter>
    <oddHeader xml:space="preserve">&amp;C&amp;"Calibri,Bold"&amp;12Penn State University - Technician Refrigerant Repair Log&amp;"Calibri,Regular"&amp;11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42"/>
  <sheetViews>
    <sheetView zoomScaleNormal="100" workbookViewId="0">
      <selection activeCell="C22" sqref="C22"/>
    </sheetView>
  </sheetViews>
  <sheetFormatPr defaultRowHeight="14.4" x14ac:dyDescent="0.3"/>
  <cols>
    <col min="1" max="1" width="26.5546875" customWidth="1"/>
    <col min="2" max="2" width="9.6640625" hidden="1" customWidth="1"/>
    <col min="3" max="3" width="32.6640625" customWidth="1"/>
    <col min="4" max="4" width="23.6640625" customWidth="1"/>
    <col min="5" max="5" width="24.5546875" customWidth="1"/>
  </cols>
  <sheetData>
    <row r="1" spans="1:5" x14ac:dyDescent="0.3">
      <c r="A1" s="4" t="s">
        <v>3</v>
      </c>
      <c r="B1" s="4"/>
      <c r="C1" s="5"/>
    </row>
    <row r="2" spans="1:5" x14ac:dyDescent="0.3">
      <c r="A2" s="4" t="s">
        <v>4</v>
      </c>
      <c r="B2" s="4"/>
      <c r="C2" s="5"/>
    </row>
    <row r="3" spans="1:5" x14ac:dyDescent="0.3">
      <c r="A3" s="4" t="s">
        <v>18</v>
      </c>
      <c r="B3" s="4"/>
      <c r="C3" s="12"/>
    </row>
    <row r="4" spans="1:5" x14ac:dyDescent="0.3">
      <c r="A4" s="4" t="s">
        <v>16</v>
      </c>
      <c r="B4" s="4"/>
      <c r="C4" s="6"/>
    </row>
    <row r="5" spans="1:5" x14ac:dyDescent="0.3">
      <c r="A5" s="4" t="s">
        <v>14</v>
      </c>
      <c r="B5" s="4"/>
      <c r="C5" s="6"/>
      <c r="D5" s="11"/>
      <c r="E5" s="11"/>
    </row>
    <row r="6" spans="1:5" x14ac:dyDescent="0.3">
      <c r="A6" s="4" t="s">
        <v>15</v>
      </c>
      <c r="B6" s="4"/>
      <c r="C6" s="6"/>
    </row>
    <row r="7" spans="1:5" x14ac:dyDescent="0.3">
      <c r="A7" s="4" t="s">
        <v>5</v>
      </c>
      <c r="B7" s="4"/>
      <c r="C7" s="7"/>
    </row>
    <row r="8" spans="1:5" x14ac:dyDescent="0.3">
      <c r="A8" s="4" t="s">
        <v>6</v>
      </c>
      <c r="B8" s="4"/>
      <c r="C8" s="7"/>
    </row>
    <row r="9" spans="1:5" x14ac:dyDescent="0.3">
      <c r="A9" s="4" t="s">
        <v>7</v>
      </c>
      <c r="B9" s="4"/>
      <c r="C9" s="7"/>
    </row>
    <row r="10" spans="1:5" x14ac:dyDescent="0.3">
      <c r="C10" s="1"/>
    </row>
    <row r="11" spans="1:5" x14ac:dyDescent="0.3">
      <c r="A11" s="3" t="s">
        <v>9</v>
      </c>
      <c r="B11" s="3"/>
    </row>
    <row r="12" spans="1:5" x14ac:dyDescent="0.3">
      <c r="A12" s="8"/>
      <c r="B12" s="47">
        <v>0.1</v>
      </c>
      <c r="C12" s="4" t="s">
        <v>0</v>
      </c>
    </row>
    <row r="13" spans="1:5" x14ac:dyDescent="0.3">
      <c r="A13" s="8"/>
      <c r="B13" s="47">
        <v>0.3</v>
      </c>
      <c r="C13" s="4" t="s">
        <v>1</v>
      </c>
    </row>
    <row r="14" spans="1:5" x14ac:dyDescent="0.3">
      <c r="A14" s="8"/>
      <c r="B14" s="47">
        <v>0.2</v>
      </c>
      <c r="C14" s="4" t="s">
        <v>2</v>
      </c>
    </row>
    <row r="15" spans="1:5" x14ac:dyDescent="0.3">
      <c r="A15" s="8"/>
      <c r="B15" s="47">
        <v>0.1</v>
      </c>
      <c r="C15" s="4" t="s">
        <v>8</v>
      </c>
    </row>
    <row r="16" spans="1:5" x14ac:dyDescent="0.3">
      <c r="D16" s="3"/>
    </row>
    <row r="17" spans="1:3" x14ac:dyDescent="0.3">
      <c r="A17" s="4" t="s">
        <v>13</v>
      </c>
      <c r="B17" s="4"/>
      <c r="C17" s="46" t="e">
        <f>VLOOKUP("x",A12:B15,2)</f>
        <v>#N/A</v>
      </c>
    </row>
    <row r="18" spans="1:3" x14ac:dyDescent="0.3">
      <c r="A18" s="4" t="s">
        <v>10</v>
      </c>
      <c r="B18" s="4"/>
      <c r="C18" s="9"/>
    </row>
    <row r="19" spans="1:3" x14ac:dyDescent="0.3">
      <c r="A19" s="3"/>
      <c r="B19" s="3"/>
      <c r="C19" s="2"/>
    </row>
    <row r="20" spans="1:3" x14ac:dyDescent="0.3">
      <c r="A20" s="4" t="s">
        <v>11</v>
      </c>
      <c r="B20" s="4"/>
      <c r="C20" s="9"/>
    </row>
    <row r="21" spans="1:3" x14ac:dyDescent="0.3">
      <c r="A21" s="4" t="s">
        <v>17</v>
      </c>
      <c r="B21" s="4"/>
      <c r="C21" s="10"/>
    </row>
    <row r="22" spans="1:3" x14ac:dyDescent="0.3">
      <c r="A22" s="4" t="s">
        <v>12</v>
      </c>
      <c r="B22" s="4"/>
      <c r="C22" s="41" t="e">
        <f>(C21/$C$8)*(365/IF(((DATEVALUE(C20)-DATEVALUE(C18))&lt;365),(DATEVALUE(C20)-DATEVALUE(C18)),365))</f>
        <v>#DIV/0!</v>
      </c>
    </row>
    <row r="24" spans="1:3" x14ac:dyDescent="0.3">
      <c r="A24" s="4" t="s">
        <v>11</v>
      </c>
      <c r="B24" s="4"/>
      <c r="C24" s="9"/>
    </row>
    <row r="25" spans="1:3" x14ac:dyDescent="0.3">
      <c r="A25" s="4" t="s">
        <v>17</v>
      </c>
      <c r="B25" s="4"/>
      <c r="C25" s="10"/>
    </row>
    <row r="26" spans="1:3" x14ac:dyDescent="0.3">
      <c r="A26" s="4" t="s">
        <v>12</v>
      </c>
      <c r="B26" s="4"/>
      <c r="C26" s="41" t="e">
        <f>(C25/$C$8)*(365/IF(((DATEVALUE(C24)-DATEVALUE(C20))&lt;365),(DATEVALUE(C24)-DATEVALUE(C20)),365))</f>
        <v>#DIV/0!</v>
      </c>
    </row>
    <row r="28" spans="1:3" x14ac:dyDescent="0.3">
      <c r="A28" s="4" t="s">
        <v>11</v>
      </c>
      <c r="B28" s="4"/>
      <c r="C28" s="9"/>
    </row>
    <row r="29" spans="1:3" x14ac:dyDescent="0.3">
      <c r="A29" s="4" t="s">
        <v>17</v>
      </c>
      <c r="B29" s="4"/>
      <c r="C29" s="10"/>
    </row>
    <row r="30" spans="1:3" x14ac:dyDescent="0.3">
      <c r="A30" s="4" t="s">
        <v>12</v>
      </c>
      <c r="B30" s="4"/>
      <c r="C30" s="41" t="e">
        <f>(C29/$C$8)*(365/IF(((DATEVALUE(C28)-DATEVALUE(C24))&lt;365),(DATEVALUE(C28)-DATEVALUE(C24)),365))</f>
        <v>#DIV/0!</v>
      </c>
    </row>
    <row r="32" spans="1:3" x14ac:dyDescent="0.3">
      <c r="A32" s="4" t="s">
        <v>11</v>
      </c>
      <c r="B32" s="4"/>
      <c r="C32" s="9"/>
    </row>
    <row r="33" spans="1:3" x14ac:dyDescent="0.3">
      <c r="A33" s="4" t="s">
        <v>17</v>
      </c>
      <c r="B33" s="4"/>
      <c r="C33" s="30"/>
    </row>
    <row r="34" spans="1:3" x14ac:dyDescent="0.3">
      <c r="A34" s="4" t="s">
        <v>12</v>
      </c>
      <c r="B34" s="4"/>
      <c r="C34" s="41" t="e">
        <f>(C33/$C$8)*(365/IF(((DATEVALUE(C32)-DATEVALUE(C28))&lt;365),(DATEVALUE(C32)-DATEVALUE(C28)),365))</f>
        <v>#DIV/0!</v>
      </c>
    </row>
    <row r="36" spans="1:3" x14ac:dyDescent="0.3">
      <c r="A36" s="4" t="s">
        <v>11</v>
      </c>
      <c r="B36" s="4"/>
      <c r="C36" s="9"/>
    </row>
    <row r="37" spans="1:3" x14ac:dyDescent="0.3">
      <c r="A37" s="4" t="s">
        <v>17</v>
      </c>
      <c r="B37" s="4"/>
      <c r="C37" s="30"/>
    </row>
    <row r="38" spans="1:3" x14ac:dyDescent="0.3">
      <c r="A38" s="4" t="s">
        <v>12</v>
      </c>
      <c r="B38" s="4"/>
      <c r="C38" s="41" t="e">
        <f>(C37/$C$8)*(365/IF(((DATEVALUE(C36)-DATEVALUE(C32))&lt;365),(DATEVALUE(C36)-DATEVALUE(C32)),365))</f>
        <v>#DIV/0!</v>
      </c>
    </row>
    <row r="40" spans="1:3" x14ac:dyDescent="0.3">
      <c r="A40" s="4" t="s">
        <v>11</v>
      </c>
      <c r="B40" s="4"/>
      <c r="C40" s="9"/>
    </row>
    <row r="41" spans="1:3" x14ac:dyDescent="0.3">
      <c r="A41" s="4" t="s">
        <v>17</v>
      </c>
      <c r="B41" s="4"/>
      <c r="C41" s="30"/>
    </row>
    <row r="42" spans="1:3" x14ac:dyDescent="0.3">
      <c r="A42" s="4" t="s">
        <v>12</v>
      </c>
      <c r="B42" s="4"/>
      <c r="C42" s="41" t="e">
        <f>(C41/$C$8)*(365/IF(((DATEVALUE(C40)-DATEVALUE(C36))&lt;365),(DATEVALUE(C40)-DATEVALUE(C36)),365))</f>
        <v>#DIV/0!</v>
      </c>
    </row>
  </sheetData>
  <conditionalFormatting sqref="C22 C26 C30 C34 C38 C42">
    <cfRule type="cellIs" dxfId="1" priority="21" operator="greaterThanOrEqual">
      <formula>#REF!</formula>
    </cfRule>
  </conditionalFormatting>
  <printOptions horizontalCentered="1"/>
  <pageMargins left="1" right="1" top="1" bottom="0.75" header="0.55000000000000004" footer="0.3"/>
  <pageSetup scale="94" orientation="portrait" r:id="rId1"/>
  <headerFooter>
    <oddHeader>&amp;C&amp;"Calibri,Bold"&amp;12Penn State University - Refrigerant Leak Tracking - Annualizing Method</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68"/>
  <sheetViews>
    <sheetView topLeftCell="B1" zoomScaleNormal="100" workbookViewId="0">
      <selection activeCell="I20" sqref="I20"/>
    </sheetView>
  </sheetViews>
  <sheetFormatPr defaultRowHeight="14.4" x14ac:dyDescent="0.3"/>
  <cols>
    <col min="1" max="1" width="12.44140625" hidden="1" customWidth="1"/>
    <col min="2" max="2" width="28.44140625" style="33" customWidth="1"/>
    <col min="3" max="3" width="29.88671875" style="33" customWidth="1"/>
    <col min="4" max="4" width="13.33203125" style="31" hidden="1" customWidth="1"/>
    <col min="5" max="8" width="13.109375" style="31" hidden="1" customWidth="1"/>
    <col min="9" max="9" width="16.44140625" bestFit="1" customWidth="1"/>
    <col min="10" max="10" width="15.33203125" customWidth="1"/>
    <col min="11" max="11" width="12.33203125" style="36" customWidth="1"/>
    <col min="12" max="12" width="10.6640625" bestFit="1" customWidth="1"/>
  </cols>
  <sheetData>
    <row r="1" spans="2:9" x14ac:dyDescent="0.3">
      <c r="B1" s="4" t="s">
        <v>3</v>
      </c>
      <c r="C1" s="5"/>
    </row>
    <row r="2" spans="2:9" x14ac:dyDescent="0.3">
      <c r="B2" s="4" t="s">
        <v>4</v>
      </c>
      <c r="C2" s="5"/>
    </row>
    <row r="3" spans="2:9" x14ac:dyDescent="0.3">
      <c r="B3" s="4" t="s">
        <v>18</v>
      </c>
      <c r="C3" s="12"/>
    </row>
    <row r="4" spans="2:9" x14ac:dyDescent="0.3">
      <c r="B4" s="4" t="s">
        <v>16</v>
      </c>
      <c r="C4" s="6"/>
    </row>
    <row r="5" spans="2:9" x14ac:dyDescent="0.3">
      <c r="B5" s="4" t="s">
        <v>14</v>
      </c>
      <c r="C5" s="6"/>
    </row>
    <row r="6" spans="2:9" x14ac:dyDescent="0.3">
      <c r="B6" s="4" t="s">
        <v>15</v>
      </c>
      <c r="C6" s="6"/>
    </row>
    <row r="7" spans="2:9" x14ac:dyDescent="0.3">
      <c r="B7" s="4" t="s">
        <v>5</v>
      </c>
      <c r="C7" s="7"/>
    </row>
    <row r="8" spans="2:9" x14ac:dyDescent="0.3">
      <c r="B8" s="4" t="s">
        <v>6</v>
      </c>
      <c r="C8" s="7"/>
    </row>
    <row r="9" spans="2:9" x14ac:dyDescent="0.3">
      <c r="B9" s="4" t="s">
        <v>7</v>
      </c>
      <c r="C9" s="7"/>
    </row>
    <row r="10" spans="2:9" x14ac:dyDescent="0.3">
      <c r="B10"/>
      <c r="C10" s="1"/>
    </row>
    <row r="11" spans="2:9" x14ac:dyDescent="0.3">
      <c r="B11" s="3" t="s">
        <v>74</v>
      </c>
      <c r="C11"/>
    </row>
    <row r="12" spans="2:9" x14ac:dyDescent="0.3">
      <c r="B12" s="8"/>
      <c r="C12" s="4" t="s">
        <v>0</v>
      </c>
      <c r="D12" s="47">
        <v>0.1</v>
      </c>
    </row>
    <row r="13" spans="2:9" x14ac:dyDescent="0.3">
      <c r="B13" s="8"/>
      <c r="C13" s="4" t="s">
        <v>1</v>
      </c>
      <c r="D13" s="47">
        <v>0.3</v>
      </c>
    </row>
    <row r="14" spans="2:9" x14ac:dyDescent="0.3">
      <c r="B14" s="8"/>
      <c r="C14" s="4" t="s">
        <v>2</v>
      </c>
      <c r="D14" s="47">
        <v>0.2</v>
      </c>
    </row>
    <row r="15" spans="2:9" x14ac:dyDescent="0.3">
      <c r="B15" s="8"/>
      <c r="C15" s="4" t="s">
        <v>8</v>
      </c>
      <c r="D15" s="47">
        <v>0.1</v>
      </c>
    </row>
    <row r="16" spans="2:9" x14ac:dyDescent="0.3">
      <c r="B16" s="34"/>
      <c r="C16" s="34"/>
      <c r="I16" s="35"/>
    </row>
    <row r="17" spans="1:12" x14ac:dyDescent="0.3">
      <c r="B17" s="4" t="s">
        <v>13</v>
      </c>
      <c r="C17" s="48" t="e">
        <f>VLOOKUP("x",B12:D15,3)</f>
        <v>#N/A</v>
      </c>
    </row>
    <row r="19" spans="1:12" ht="43.2" x14ac:dyDescent="0.3">
      <c r="A19" s="3" t="s">
        <v>73</v>
      </c>
      <c r="B19" s="37" t="s">
        <v>67</v>
      </c>
      <c r="C19" s="37" t="s">
        <v>86</v>
      </c>
      <c r="D19" s="38" t="s">
        <v>68</v>
      </c>
      <c r="E19" s="38" t="s">
        <v>69</v>
      </c>
      <c r="F19" s="38" t="s">
        <v>70</v>
      </c>
      <c r="G19" s="38" t="s">
        <v>84</v>
      </c>
      <c r="H19" s="38" t="s">
        <v>85</v>
      </c>
      <c r="I19" s="24" t="s">
        <v>71</v>
      </c>
      <c r="J19" s="24" t="s">
        <v>72</v>
      </c>
      <c r="K19" s="39" t="s">
        <v>75</v>
      </c>
    </row>
    <row r="20" spans="1:12" x14ac:dyDescent="0.3">
      <c r="A20" t="e">
        <f t="shared" ref="A20:A68" si="0">DATEVALUE(B20)</f>
        <v>#VALUE!</v>
      </c>
      <c r="B20" s="9"/>
      <c r="C20" s="50"/>
      <c r="D20" s="51">
        <f>SUM(I$20:I20)</f>
        <v>0</v>
      </c>
      <c r="E20" s="51">
        <f>DATE(YEAR(B20)-1,MONTH(B20),DAY(B20))</f>
        <v>693597</v>
      </c>
      <c r="F20" s="49">
        <f t="shared" ref="F20:F51" si="1">IFERROR(VLOOKUP(E20,RT_1YR,4),0)</f>
        <v>0</v>
      </c>
      <c r="G20" s="52">
        <f>IF(ISBLANK(C20),0,A20)</f>
        <v>0</v>
      </c>
      <c r="H20" s="49">
        <f t="shared" ref="H20:H42" si="2">IFERROR(VLOOKUP(G20,RT_1YR,4),0)</f>
        <v>0</v>
      </c>
      <c r="I20" s="6"/>
      <c r="J20" s="45">
        <f>SUM(I$20:I20)-F20</f>
        <v>0</v>
      </c>
      <c r="K20" s="46" t="e">
        <f t="shared" ref="K20:K51" si="3">J20/$C$8</f>
        <v>#DIV/0!</v>
      </c>
      <c r="L20" s="32"/>
    </row>
    <row r="21" spans="1:12" x14ac:dyDescent="0.3">
      <c r="A21" t="e">
        <f t="shared" si="0"/>
        <v>#VALUE!</v>
      </c>
      <c r="B21" s="9"/>
      <c r="C21" s="50"/>
      <c r="D21" s="51">
        <f>SUM(I$20:I21)</f>
        <v>0</v>
      </c>
      <c r="E21" s="51">
        <f t="shared" ref="E21:E68" si="4">DATE(YEAR(B21)-1,MONTH(B21),DAY(B21))</f>
        <v>693597</v>
      </c>
      <c r="F21" s="49">
        <f t="shared" si="1"/>
        <v>0</v>
      </c>
      <c r="G21" s="52">
        <f>IF(ISBLANK(C21),G20,A21)</f>
        <v>0</v>
      </c>
      <c r="H21" s="49">
        <f t="shared" si="2"/>
        <v>0</v>
      </c>
      <c r="I21" s="6"/>
      <c r="J21" s="45">
        <f>SUM(I$20:I21)-MAX(F21,H21)</f>
        <v>0</v>
      </c>
      <c r="K21" s="46" t="e">
        <f t="shared" si="3"/>
        <v>#DIV/0!</v>
      </c>
      <c r="L21" s="32"/>
    </row>
    <row r="22" spans="1:12" x14ac:dyDescent="0.3">
      <c r="A22" t="e">
        <f t="shared" si="0"/>
        <v>#VALUE!</v>
      </c>
      <c r="B22" s="9"/>
      <c r="C22" s="50"/>
      <c r="D22" s="51">
        <f>SUM(I$20:I22)</f>
        <v>0</v>
      </c>
      <c r="E22" s="51">
        <f t="shared" si="4"/>
        <v>693597</v>
      </c>
      <c r="F22" s="49">
        <f t="shared" si="1"/>
        <v>0</v>
      </c>
      <c r="G22" s="52">
        <f t="shared" ref="G22:G42" si="5">IF(ISBLANK(C22),G21,A22)</f>
        <v>0</v>
      </c>
      <c r="H22" s="49">
        <f t="shared" si="2"/>
        <v>0</v>
      </c>
      <c r="I22" s="6"/>
      <c r="J22" s="45">
        <f>SUM(I$20:I22)-MAX(F22,H22)</f>
        <v>0</v>
      </c>
      <c r="K22" s="46" t="e">
        <f t="shared" si="3"/>
        <v>#DIV/0!</v>
      </c>
      <c r="L22" s="32"/>
    </row>
    <row r="23" spans="1:12" x14ac:dyDescent="0.3">
      <c r="A23" t="e">
        <f t="shared" si="0"/>
        <v>#VALUE!</v>
      </c>
      <c r="B23" s="9"/>
      <c r="C23" s="50"/>
      <c r="D23" s="51">
        <f>SUM(I$20:I23)</f>
        <v>0</v>
      </c>
      <c r="E23" s="51">
        <f t="shared" si="4"/>
        <v>693597</v>
      </c>
      <c r="F23" s="49">
        <f t="shared" si="1"/>
        <v>0</v>
      </c>
      <c r="G23" s="52">
        <f t="shared" si="5"/>
        <v>0</v>
      </c>
      <c r="H23" s="49">
        <f t="shared" si="2"/>
        <v>0</v>
      </c>
      <c r="I23" s="6"/>
      <c r="J23" s="45">
        <f>SUM(I$20:I23)-MAX(F23,H23)</f>
        <v>0</v>
      </c>
      <c r="K23" s="46" t="e">
        <f t="shared" si="3"/>
        <v>#DIV/0!</v>
      </c>
      <c r="L23" s="32"/>
    </row>
    <row r="24" spans="1:12" x14ac:dyDescent="0.3">
      <c r="A24" t="e">
        <f t="shared" si="0"/>
        <v>#VALUE!</v>
      </c>
      <c r="B24" s="9"/>
      <c r="C24" s="50"/>
      <c r="D24" s="51">
        <f>SUM(I$20:I24)</f>
        <v>0</v>
      </c>
      <c r="E24" s="51">
        <f t="shared" si="4"/>
        <v>693597</v>
      </c>
      <c r="F24" s="49">
        <f t="shared" si="1"/>
        <v>0</v>
      </c>
      <c r="G24" s="52">
        <f t="shared" si="5"/>
        <v>0</v>
      </c>
      <c r="H24" s="49">
        <f t="shared" si="2"/>
        <v>0</v>
      </c>
      <c r="I24" s="6"/>
      <c r="J24" s="45">
        <f>SUM(I$20:I24)-MAX(F24,H24)</f>
        <v>0</v>
      </c>
      <c r="K24" s="46" t="e">
        <f t="shared" si="3"/>
        <v>#DIV/0!</v>
      </c>
      <c r="L24" s="32"/>
    </row>
    <row r="25" spans="1:12" x14ac:dyDescent="0.3">
      <c r="A25" t="e">
        <f t="shared" si="0"/>
        <v>#VALUE!</v>
      </c>
      <c r="B25" s="9"/>
      <c r="C25" s="50"/>
      <c r="D25" s="51">
        <f>SUM(I$20:I25)</f>
        <v>0</v>
      </c>
      <c r="E25" s="51">
        <f t="shared" si="4"/>
        <v>693597</v>
      </c>
      <c r="F25" s="49">
        <f t="shared" si="1"/>
        <v>0</v>
      </c>
      <c r="G25" s="52">
        <f t="shared" si="5"/>
        <v>0</v>
      </c>
      <c r="H25" s="49">
        <f t="shared" si="2"/>
        <v>0</v>
      </c>
      <c r="I25" s="6"/>
      <c r="J25" s="45">
        <f>SUM(I$20:I25)-MAX(F25,H25)</f>
        <v>0</v>
      </c>
      <c r="K25" s="46" t="e">
        <f t="shared" si="3"/>
        <v>#DIV/0!</v>
      </c>
      <c r="L25" s="32"/>
    </row>
    <row r="26" spans="1:12" x14ac:dyDescent="0.3">
      <c r="A26" t="e">
        <f t="shared" si="0"/>
        <v>#VALUE!</v>
      </c>
      <c r="B26" s="9"/>
      <c r="C26" s="50"/>
      <c r="D26" s="51">
        <f>SUM(I$20:I26)</f>
        <v>0</v>
      </c>
      <c r="E26" s="51">
        <f t="shared" si="4"/>
        <v>693597</v>
      </c>
      <c r="F26" s="49">
        <f t="shared" si="1"/>
        <v>0</v>
      </c>
      <c r="G26" s="52">
        <f t="shared" si="5"/>
        <v>0</v>
      </c>
      <c r="H26" s="49">
        <f t="shared" si="2"/>
        <v>0</v>
      </c>
      <c r="I26" s="6"/>
      <c r="J26" s="45">
        <f>SUM(I$20:I26)-MAX(F26,H26)</f>
        <v>0</v>
      </c>
      <c r="K26" s="46" t="e">
        <f t="shared" si="3"/>
        <v>#DIV/0!</v>
      </c>
      <c r="L26" s="32"/>
    </row>
    <row r="27" spans="1:12" x14ac:dyDescent="0.3">
      <c r="A27" t="e">
        <f t="shared" si="0"/>
        <v>#VALUE!</v>
      </c>
      <c r="B27" s="9"/>
      <c r="C27" s="50"/>
      <c r="D27" s="51">
        <f>SUM(I$20:I27)</f>
        <v>0</v>
      </c>
      <c r="E27" s="51">
        <f t="shared" si="4"/>
        <v>693597</v>
      </c>
      <c r="F27" s="49">
        <f t="shared" si="1"/>
        <v>0</v>
      </c>
      <c r="G27" s="52">
        <f t="shared" si="5"/>
        <v>0</v>
      </c>
      <c r="H27" s="49">
        <f t="shared" si="2"/>
        <v>0</v>
      </c>
      <c r="I27" s="6"/>
      <c r="J27" s="45">
        <f>SUM(I$20:I27)-MAX(F27,H27)</f>
        <v>0</v>
      </c>
      <c r="K27" s="46" t="e">
        <f t="shared" si="3"/>
        <v>#DIV/0!</v>
      </c>
      <c r="L27" s="32"/>
    </row>
    <row r="28" spans="1:12" x14ac:dyDescent="0.3">
      <c r="A28" t="e">
        <f t="shared" si="0"/>
        <v>#VALUE!</v>
      </c>
      <c r="B28" s="9"/>
      <c r="C28" s="50"/>
      <c r="D28" s="51">
        <f>SUM(I$20:I28)</f>
        <v>0</v>
      </c>
      <c r="E28" s="51">
        <f t="shared" si="4"/>
        <v>693597</v>
      </c>
      <c r="F28" s="49">
        <f t="shared" si="1"/>
        <v>0</v>
      </c>
      <c r="G28" s="52">
        <f t="shared" si="5"/>
        <v>0</v>
      </c>
      <c r="H28" s="49">
        <f t="shared" si="2"/>
        <v>0</v>
      </c>
      <c r="I28" s="6"/>
      <c r="J28" s="45">
        <f>SUM(I$20:I28)-MAX(F28,H28)</f>
        <v>0</v>
      </c>
      <c r="K28" s="46" t="e">
        <f t="shared" si="3"/>
        <v>#DIV/0!</v>
      </c>
      <c r="L28" s="32"/>
    </row>
    <row r="29" spans="1:12" x14ac:dyDescent="0.3">
      <c r="A29" t="e">
        <f t="shared" si="0"/>
        <v>#VALUE!</v>
      </c>
      <c r="B29" s="9"/>
      <c r="C29" s="50"/>
      <c r="D29" s="51">
        <f>SUM(I$20:I29)</f>
        <v>0</v>
      </c>
      <c r="E29" s="51">
        <f t="shared" si="4"/>
        <v>693597</v>
      </c>
      <c r="F29" s="49">
        <f t="shared" si="1"/>
        <v>0</v>
      </c>
      <c r="G29" s="52">
        <f t="shared" si="5"/>
        <v>0</v>
      </c>
      <c r="H29" s="49">
        <f t="shared" si="2"/>
        <v>0</v>
      </c>
      <c r="I29" s="6"/>
      <c r="J29" s="45">
        <f>SUM(I$20:I29)-MAX(F29,H29)</f>
        <v>0</v>
      </c>
      <c r="K29" s="46" t="e">
        <f t="shared" si="3"/>
        <v>#DIV/0!</v>
      </c>
      <c r="L29" s="32"/>
    </row>
    <row r="30" spans="1:12" x14ac:dyDescent="0.3">
      <c r="A30" t="e">
        <f t="shared" si="0"/>
        <v>#VALUE!</v>
      </c>
      <c r="B30" s="9"/>
      <c r="C30" s="50"/>
      <c r="D30" s="51">
        <f>SUM(I$20:I30)</f>
        <v>0</v>
      </c>
      <c r="E30" s="51">
        <f t="shared" si="4"/>
        <v>693597</v>
      </c>
      <c r="F30" s="49">
        <f t="shared" si="1"/>
        <v>0</v>
      </c>
      <c r="G30" s="52">
        <f t="shared" si="5"/>
        <v>0</v>
      </c>
      <c r="H30" s="49">
        <f t="shared" si="2"/>
        <v>0</v>
      </c>
      <c r="I30" s="6"/>
      <c r="J30" s="45">
        <f>SUM(I$20:I30)-MAX(F30,H30)</f>
        <v>0</v>
      </c>
      <c r="K30" s="46" t="e">
        <f t="shared" si="3"/>
        <v>#DIV/0!</v>
      </c>
      <c r="L30" s="32"/>
    </row>
    <row r="31" spans="1:12" x14ac:dyDescent="0.3">
      <c r="A31" t="e">
        <f t="shared" si="0"/>
        <v>#VALUE!</v>
      </c>
      <c r="B31" s="9"/>
      <c r="C31" s="50"/>
      <c r="D31" s="51">
        <f>SUM(I$20:I31)</f>
        <v>0</v>
      </c>
      <c r="E31" s="51">
        <f t="shared" si="4"/>
        <v>693597</v>
      </c>
      <c r="F31" s="49">
        <f t="shared" si="1"/>
        <v>0</v>
      </c>
      <c r="G31" s="52">
        <f t="shared" si="5"/>
        <v>0</v>
      </c>
      <c r="H31" s="49">
        <f t="shared" si="2"/>
        <v>0</v>
      </c>
      <c r="I31" s="6"/>
      <c r="J31" s="45">
        <f>SUM(I$20:I31)-MAX(F31,H31)</f>
        <v>0</v>
      </c>
      <c r="K31" s="46" t="e">
        <f t="shared" si="3"/>
        <v>#DIV/0!</v>
      </c>
      <c r="L31" s="32"/>
    </row>
    <row r="32" spans="1:12" x14ac:dyDescent="0.3">
      <c r="A32" t="e">
        <f t="shared" si="0"/>
        <v>#VALUE!</v>
      </c>
      <c r="B32" s="9"/>
      <c r="C32" s="50"/>
      <c r="D32" s="51">
        <f>SUM(I$20:I32)</f>
        <v>0</v>
      </c>
      <c r="E32" s="51">
        <f t="shared" si="4"/>
        <v>693597</v>
      </c>
      <c r="F32" s="49">
        <f t="shared" si="1"/>
        <v>0</v>
      </c>
      <c r="G32" s="52">
        <f t="shared" si="5"/>
        <v>0</v>
      </c>
      <c r="H32" s="49">
        <f t="shared" si="2"/>
        <v>0</v>
      </c>
      <c r="I32" s="6"/>
      <c r="J32" s="45">
        <f>SUM(I$20:I32)-MAX(F32,H32)</f>
        <v>0</v>
      </c>
      <c r="K32" s="46" t="e">
        <f t="shared" si="3"/>
        <v>#DIV/0!</v>
      </c>
      <c r="L32" s="32"/>
    </row>
    <row r="33" spans="1:12" x14ac:dyDescent="0.3">
      <c r="A33" t="e">
        <f t="shared" si="0"/>
        <v>#VALUE!</v>
      </c>
      <c r="B33" s="9"/>
      <c r="C33" s="50"/>
      <c r="D33" s="51">
        <f>SUM(I$20:I33)</f>
        <v>0</v>
      </c>
      <c r="E33" s="51">
        <f t="shared" si="4"/>
        <v>693597</v>
      </c>
      <c r="F33" s="49">
        <f t="shared" si="1"/>
        <v>0</v>
      </c>
      <c r="G33" s="52">
        <f t="shared" si="5"/>
        <v>0</v>
      </c>
      <c r="H33" s="49">
        <f t="shared" si="2"/>
        <v>0</v>
      </c>
      <c r="I33" s="6"/>
      <c r="J33" s="45">
        <f>SUM(I$20:I33)-MAX(F33,H33)</f>
        <v>0</v>
      </c>
      <c r="K33" s="46" t="e">
        <f t="shared" si="3"/>
        <v>#DIV/0!</v>
      </c>
      <c r="L33" s="32"/>
    </row>
    <row r="34" spans="1:12" x14ac:dyDescent="0.3">
      <c r="A34" t="e">
        <f t="shared" si="0"/>
        <v>#VALUE!</v>
      </c>
      <c r="B34" s="9"/>
      <c r="C34" s="50"/>
      <c r="D34" s="51">
        <f>SUM(I$20:I34)</f>
        <v>0</v>
      </c>
      <c r="E34" s="51">
        <f t="shared" si="4"/>
        <v>693597</v>
      </c>
      <c r="F34" s="49">
        <f t="shared" si="1"/>
        <v>0</v>
      </c>
      <c r="G34" s="52">
        <f t="shared" si="5"/>
        <v>0</v>
      </c>
      <c r="H34" s="49">
        <f t="shared" si="2"/>
        <v>0</v>
      </c>
      <c r="I34" s="6"/>
      <c r="J34" s="45">
        <f>SUM(I$20:I34)-MAX(F34,H34)</f>
        <v>0</v>
      </c>
      <c r="K34" s="46" t="e">
        <f t="shared" si="3"/>
        <v>#DIV/0!</v>
      </c>
      <c r="L34" s="32"/>
    </row>
    <row r="35" spans="1:12" x14ac:dyDescent="0.3">
      <c r="A35" t="e">
        <f t="shared" si="0"/>
        <v>#VALUE!</v>
      </c>
      <c r="B35" s="9"/>
      <c r="C35" s="50"/>
      <c r="D35" s="51">
        <f>SUM(I$20:I35)</f>
        <v>0</v>
      </c>
      <c r="E35" s="51">
        <f t="shared" si="4"/>
        <v>693597</v>
      </c>
      <c r="F35" s="49">
        <f t="shared" si="1"/>
        <v>0</v>
      </c>
      <c r="G35" s="52">
        <f t="shared" si="5"/>
        <v>0</v>
      </c>
      <c r="H35" s="49">
        <f t="shared" si="2"/>
        <v>0</v>
      </c>
      <c r="I35" s="6"/>
      <c r="J35" s="45">
        <f>SUM(I$20:I35)-MAX(F35,H35)</f>
        <v>0</v>
      </c>
      <c r="K35" s="46" t="e">
        <f t="shared" si="3"/>
        <v>#DIV/0!</v>
      </c>
      <c r="L35" s="32"/>
    </row>
    <row r="36" spans="1:12" x14ac:dyDescent="0.3">
      <c r="A36" t="e">
        <f t="shared" si="0"/>
        <v>#VALUE!</v>
      </c>
      <c r="B36" s="9"/>
      <c r="C36" s="50"/>
      <c r="D36" s="51">
        <f>SUM(I$20:I36)</f>
        <v>0</v>
      </c>
      <c r="E36" s="51">
        <f t="shared" si="4"/>
        <v>693597</v>
      </c>
      <c r="F36" s="49">
        <f t="shared" si="1"/>
        <v>0</v>
      </c>
      <c r="G36" s="52">
        <f t="shared" si="5"/>
        <v>0</v>
      </c>
      <c r="H36" s="49">
        <f t="shared" si="2"/>
        <v>0</v>
      </c>
      <c r="I36" s="6"/>
      <c r="J36" s="45">
        <f>SUM(I$20:I36)-MAX(F36,H36)</f>
        <v>0</v>
      </c>
      <c r="K36" s="46" t="e">
        <f t="shared" si="3"/>
        <v>#DIV/0!</v>
      </c>
      <c r="L36" s="32"/>
    </row>
    <row r="37" spans="1:12" x14ac:dyDescent="0.3">
      <c r="A37" t="e">
        <f t="shared" si="0"/>
        <v>#VALUE!</v>
      </c>
      <c r="B37" s="9"/>
      <c r="C37" s="50"/>
      <c r="D37" s="51">
        <f>SUM(I$20:I37)</f>
        <v>0</v>
      </c>
      <c r="E37" s="51">
        <f t="shared" si="4"/>
        <v>693597</v>
      </c>
      <c r="F37" s="49">
        <f t="shared" si="1"/>
        <v>0</v>
      </c>
      <c r="G37" s="52">
        <f t="shared" si="5"/>
        <v>0</v>
      </c>
      <c r="H37" s="49">
        <f t="shared" si="2"/>
        <v>0</v>
      </c>
      <c r="I37" s="6"/>
      <c r="J37" s="45">
        <f>SUM(I$20:I37)-MAX(F37,H37)</f>
        <v>0</v>
      </c>
      <c r="K37" s="46" t="e">
        <f t="shared" si="3"/>
        <v>#DIV/0!</v>
      </c>
      <c r="L37" s="32"/>
    </row>
    <row r="38" spans="1:12" x14ac:dyDescent="0.3">
      <c r="A38" t="e">
        <f t="shared" si="0"/>
        <v>#VALUE!</v>
      </c>
      <c r="B38" s="9"/>
      <c r="C38" s="50"/>
      <c r="D38" s="51">
        <f>SUM(I$20:I38)</f>
        <v>0</v>
      </c>
      <c r="E38" s="51">
        <f t="shared" si="4"/>
        <v>693597</v>
      </c>
      <c r="F38" s="49">
        <f t="shared" si="1"/>
        <v>0</v>
      </c>
      <c r="G38" s="52">
        <f t="shared" si="5"/>
        <v>0</v>
      </c>
      <c r="H38" s="49">
        <f t="shared" si="2"/>
        <v>0</v>
      </c>
      <c r="I38" s="6"/>
      <c r="J38" s="45">
        <f>SUM(I$20:I38)-MAX(F38,H38)</f>
        <v>0</v>
      </c>
      <c r="K38" s="46" t="e">
        <f t="shared" si="3"/>
        <v>#DIV/0!</v>
      </c>
      <c r="L38" s="32"/>
    </row>
    <row r="39" spans="1:12" x14ac:dyDescent="0.3">
      <c r="A39" t="e">
        <f t="shared" si="0"/>
        <v>#VALUE!</v>
      </c>
      <c r="B39" s="40"/>
      <c r="C39" s="50"/>
      <c r="D39" s="51">
        <f>SUM(I$20:I39)</f>
        <v>0</v>
      </c>
      <c r="E39" s="51">
        <f t="shared" si="4"/>
        <v>693597</v>
      </c>
      <c r="F39" s="49">
        <f t="shared" si="1"/>
        <v>0</v>
      </c>
      <c r="G39" s="52">
        <f t="shared" si="5"/>
        <v>0</v>
      </c>
      <c r="H39" s="49">
        <f t="shared" si="2"/>
        <v>0</v>
      </c>
      <c r="I39" s="6"/>
      <c r="J39" s="45">
        <f>SUM(I$20:I39)-MAX(F39,H39)</f>
        <v>0</v>
      </c>
      <c r="K39" s="46" t="e">
        <f t="shared" si="3"/>
        <v>#DIV/0!</v>
      </c>
      <c r="L39" s="32"/>
    </row>
    <row r="40" spans="1:12" x14ac:dyDescent="0.3">
      <c r="A40" t="e">
        <f t="shared" si="0"/>
        <v>#VALUE!</v>
      </c>
      <c r="B40" s="40"/>
      <c r="C40" s="50"/>
      <c r="D40" s="51">
        <f>SUM(I$20:I40)</f>
        <v>0</v>
      </c>
      <c r="E40" s="51">
        <f t="shared" si="4"/>
        <v>693597</v>
      </c>
      <c r="F40" s="49">
        <f t="shared" si="1"/>
        <v>0</v>
      </c>
      <c r="G40" s="52">
        <f t="shared" si="5"/>
        <v>0</v>
      </c>
      <c r="H40" s="49">
        <f t="shared" si="2"/>
        <v>0</v>
      </c>
      <c r="I40" s="49"/>
      <c r="J40" s="45">
        <f>SUM(I$20:I40)-MAX(F40,H40)</f>
        <v>0</v>
      </c>
      <c r="K40" s="46" t="e">
        <f t="shared" si="3"/>
        <v>#DIV/0!</v>
      </c>
    </row>
    <row r="41" spans="1:12" x14ac:dyDescent="0.3">
      <c r="A41" t="e">
        <f t="shared" si="0"/>
        <v>#VALUE!</v>
      </c>
      <c r="B41" s="40"/>
      <c r="C41" s="50"/>
      <c r="D41" s="51">
        <f>SUM(I$20:I41)</f>
        <v>0</v>
      </c>
      <c r="E41" s="51">
        <f t="shared" si="4"/>
        <v>693597</v>
      </c>
      <c r="F41" s="49">
        <f t="shared" si="1"/>
        <v>0</v>
      </c>
      <c r="G41" s="52">
        <f t="shared" si="5"/>
        <v>0</v>
      </c>
      <c r="H41" s="49">
        <f t="shared" si="2"/>
        <v>0</v>
      </c>
      <c r="I41" s="49"/>
      <c r="J41" s="45">
        <f>SUM(I$20:I41)-MAX(F41,H41)</f>
        <v>0</v>
      </c>
      <c r="K41" s="46" t="e">
        <f t="shared" si="3"/>
        <v>#DIV/0!</v>
      </c>
    </row>
    <row r="42" spans="1:12" x14ac:dyDescent="0.3">
      <c r="A42" t="e">
        <f t="shared" si="0"/>
        <v>#VALUE!</v>
      </c>
      <c r="B42" s="40"/>
      <c r="C42" s="50"/>
      <c r="D42" s="51">
        <f>SUM(I$20:I42)</f>
        <v>0</v>
      </c>
      <c r="E42" s="51">
        <f t="shared" si="4"/>
        <v>693597</v>
      </c>
      <c r="F42" s="49">
        <f t="shared" si="1"/>
        <v>0</v>
      </c>
      <c r="G42" s="52">
        <f t="shared" si="5"/>
        <v>0</v>
      </c>
      <c r="H42" s="49">
        <f t="shared" si="2"/>
        <v>0</v>
      </c>
      <c r="I42" s="49"/>
      <c r="J42" s="45">
        <f>SUM(I$20:I42)-MAX(F42,H42)</f>
        <v>0</v>
      </c>
      <c r="K42" s="46" t="e">
        <f t="shared" si="3"/>
        <v>#DIV/0!</v>
      </c>
    </row>
    <row r="43" spans="1:12" x14ac:dyDescent="0.3">
      <c r="A43" t="e">
        <f t="shared" si="0"/>
        <v>#VALUE!</v>
      </c>
      <c r="B43" s="40"/>
      <c r="C43" s="50"/>
      <c r="D43" s="51">
        <f>SUM(I$20:I43)</f>
        <v>0</v>
      </c>
      <c r="E43" s="51">
        <f t="shared" si="4"/>
        <v>693597</v>
      </c>
      <c r="F43" s="49">
        <f t="shared" si="1"/>
        <v>0</v>
      </c>
      <c r="G43" s="49"/>
      <c r="H43" s="49"/>
      <c r="I43" s="49"/>
      <c r="J43" s="45">
        <f>SUM(I$20:I43)-F43</f>
        <v>0</v>
      </c>
      <c r="K43" s="46" t="e">
        <f t="shared" si="3"/>
        <v>#DIV/0!</v>
      </c>
    </row>
    <row r="44" spans="1:12" x14ac:dyDescent="0.3">
      <c r="A44" t="e">
        <f t="shared" si="0"/>
        <v>#VALUE!</v>
      </c>
      <c r="B44" s="40"/>
      <c r="C44" s="50"/>
      <c r="D44" s="51">
        <f>SUM(I$20:I44)</f>
        <v>0</v>
      </c>
      <c r="E44" s="51">
        <f t="shared" si="4"/>
        <v>693597</v>
      </c>
      <c r="F44" s="49">
        <f t="shared" si="1"/>
        <v>0</v>
      </c>
      <c r="G44" s="49"/>
      <c r="H44" s="49"/>
      <c r="I44" s="49"/>
      <c r="J44" s="45">
        <f>SUM(I$20:I44)-F44</f>
        <v>0</v>
      </c>
      <c r="K44" s="46" t="e">
        <f t="shared" si="3"/>
        <v>#DIV/0!</v>
      </c>
    </row>
    <row r="45" spans="1:12" x14ac:dyDescent="0.3">
      <c r="A45" t="e">
        <f t="shared" si="0"/>
        <v>#VALUE!</v>
      </c>
      <c r="B45" s="40"/>
      <c r="C45" s="50"/>
      <c r="D45" s="51">
        <f>SUM(I$20:I45)</f>
        <v>0</v>
      </c>
      <c r="E45" s="51">
        <f t="shared" si="4"/>
        <v>693597</v>
      </c>
      <c r="F45" s="49">
        <f t="shared" si="1"/>
        <v>0</v>
      </c>
      <c r="G45" s="49"/>
      <c r="H45" s="49"/>
      <c r="I45" s="49"/>
      <c r="J45" s="45">
        <f>SUM(I$20:I45)-F45</f>
        <v>0</v>
      </c>
      <c r="K45" s="46" t="e">
        <f t="shared" si="3"/>
        <v>#DIV/0!</v>
      </c>
    </row>
    <row r="46" spans="1:12" x14ac:dyDescent="0.3">
      <c r="A46" t="e">
        <f t="shared" si="0"/>
        <v>#VALUE!</v>
      </c>
      <c r="B46" s="40"/>
      <c r="C46" s="50"/>
      <c r="D46" s="51">
        <f>SUM(I$20:I46)</f>
        <v>0</v>
      </c>
      <c r="E46" s="51">
        <f t="shared" si="4"/>
        <v>693597</v>
      </c>
      <c r="F46" s="49">
        <f t="shared" si="1"/>
        <v>0</v>
      </c>
      <c r="G46" s="49"/>
      <c r="H46" s="49"/>
      <c r="I46" s="49"/>
      <c r="J46" s="45">
        <f>SUM(I$20:I46)-F46</f>
        <v>0</v>
      </c>
      <c r="K46" s="46" t="e">
        <f t="shared" si="3"/>
        <v>#DIV/0!</v>
      </c>
    </row>
    <row r="47" spans="1:12" x14ac:dyDescent="0.3">
      <c r="A47" t="e">
        <f t="shared" si="0"/>
        <v>#VALUE!</v>
      </c>
      <c r="B47" s="40"/>
      <c r="C47" s="50"/>
      <c r="D47" s="51">
        <f>SUM(I$20:I47)</f>
        <v>0</v>
      </c>
      <c r="E47" s="51">
        <f t="shared" si="4"/>
        <v>693597</v>
      </c>
      <c r="F47" s="49">
        <f t="shared" si="1"/>
        <v>0</v>
      </c>
      <c r="G47" s="49"/>
      <c r="H47" s="49"/>
      <c r="I47" s="49"/>
      <c r="J47" s="45">
        <f>SUM(I$20:I47)-F47</f>
        <v>0</v>
      </c>
      <c r="K47" s="46" t="e">
        <f t="shared" si="3"/>
        <v>#DIV/0!</v>
      </c>
    </row>
    <row r="48" spans="1:12" x14ac:dyDescent="0.3">
      <c r="A48" t="e">
        <f t="shared" si="0"/>
        <v>#VALUE!</v>
      </c>
      <c r="B48" s="40"/>
      <c r="C48" s="50"/>
      <c r="D48" s="51">
        <f>SUM(I$20:I48)</f>
        <v>0</v>
      </c>
      <c r="E48" s="51">
        <f t="shared" si="4"/>
        <v>693597</v>
      </c>
      <c r="F48" s="49">
        <f t="shared" si="1"/>
        <v>0</v>
      </c>
      <c r="G48" s="49"/>
      <c r="H48" s="49"/>
      <c r="I48" s="49"/>
      <c r="J48" s="45">
        <f>SUM(I$20:I48)-F48</f>
        <v>0</v>
      </c>
      <c r="K48" s="46" t="e">
        <f t="shared" si="3"/>
        <v>#DIV/0!</v>
      </c>
    </row>
    <row r="49" spans="1:11" x14ac:dyDescent="0.3">
      <c r="A49" t="e">
        <f t="shared" si="0"/>
        <v>#VALUE!</v>
      </c>
      <c r="B49" s="40"/>
      <c r="C49" s="50"/>
      <c r="D49" s="51">
        <f>SUM(I$20:I49)</f>
        <v>0</v>
      </c>
      <c r="E49" s="51">
        <f t="shared" si="4"/>
        <v>693597</v>
      </c>
      <c r="F49" s="49">
        <f t="shared" si="1"/>
        <v>0</v>
      </c>
      <c r="G49" s="49"/>
      <c r="H49" s="49"/>
      <c r="I49" s="49"/>
      <c r="J49" s="45">
        <f>SUM(I$20:I49)-F49</f>
        <v>0</v>
      </c>
      <c r="K49" s="46" t="e">
        <f t="shared" si="3"/>
        <v>#DIV/0!</v>
      </c>
    </row>
    <row r="50" spans="1:11" x14ac:dyDescent="0.3">
      <c r="A50" t="e">
        <f t="shared" si="0"/>
        <v>#VALUE!</v>
      </c>
      <c r="B50" s="40"/>
      <c r="C50" s="50"/>
      <c r="D50" s="51">
        <f>SUM(I$20:I50)</f>
        <v>0</v>
      </c>
      <c r="E50" s="51">
        <f t="shared" si="4"/>
        <v>693597</v>
      </c>
      <c r="F50" s="49">
        <f t="shared" si="1"/>
        <v>0</v>
      </c>
      <c r="G50" s="49"/>
      <c r="H50" s="49"/>
      <c r="I50" s="49"/>
      <c r="J50" s="45">
        <f>SUM(I$20:I50)-F50</f>
        <v>0</v>
      </c>
      <c r="K50" s="46" t="e">
        <f t="shared" si="3"/>
        <v>#DIV/0!</v>
      </c>
    </row>
    <row r="51" spans="1:11" x14ac:dyDescent="0.3">
      <c r="A51" t="e">
        <f t="shared" si="0"/>
        <v>#VALUE!</v>
      </c>
      <c r="B51" s="40"/>
      <c r="C51" s="50"/>
      <c r="D51" s="51">
        <f>SUM(I$20:I51)</f>
        <v>0</v>
      </c>
      <c r="E51" s="51">
        <f t="shared" si="4"/>
        <v>693597</v>
      </c>
      <c r="F51" s="49">
        <f t="shared" si="1"/>
        <v>0</v>
      </c>
      <c r="G51" s="49"/>
      <c r="H51" s="49"/>
      <c r="I51" s="49"/>
      <c r="J51" s="45">
        <f>SUM(I$20:I51)-F51</f>
        <v>0</v>
      </c>
      <c r="K51" s="46" t="e">
        <f t="shared" si="3"/>
        <v>#DIV/0!</v>
      </c>
    </row>
    <row r="52" spans="1:11" x14ac:dyDescent="0.3">
      <c r="A52" t="e">
        <f t="shared" si="0"/>
        <v>#VALUE!</v>
      </c>
      <c r="B52" s="40"/>
      <c r="C52" s="50"/>
      <c r="D52" s="51">
        <f>SUM(I$20:I52)</f>
        <v>0</v>
      </c>
      <c r="E52" s="51">
        <f t="shared" si="4"/>
        <v>693597</v>
      </c>
      <c r="F52" s="49">
        <f t="shared" ref="F52:F68" si="6">IFERROR(VLOOKUP(E52,RT_1YR,4),0)</f>
        <v>0</v>
      </c>
      <c r="G52" s="49"/>
      <c r="H52" s="49"/>
      <c r="I52" s="49"/>
      <c r="J52" s="45">
        <f>SUM(I$20:I52)-F52</f>
        <v>0</v>
      </c>
      <c r="K52" s="46" t="e">
        <f t="shared" ref="K52:K83" si="7">J52/$C$8</f>
        <v>#DIV/0!</v>
      </c>
    </row>
    <row r="53" spans="1:11" x14ac:dyDescent="0.3">
      <c r="A53" t="e">
        <f t="shared" si="0"/>
        <v>#VALUE!</v>
      </c>
      <c r="B53" s="40"/>
      <c r="C53" s="50"/>
      <c r="D53" s="51">
        <f>SUM(I$20:I53)</f>
        <v>0</v>
      </c>
      <c r="E53" s="51">
        <f t="shared" si="4"/>
        <v>693597</v>
      </c>
      <c r="F53" s="49">
        <f t="shared" si="6"/>
        <v>0</v>
      </c>
      <c r="G53" s="49"/>
      <c r="H53" s="49"/>
      <c r="I53" s="49"/>
      <c r="J53" s="45">
        <f>SUM(I$20:I53)-F53</f>
        <v>0</v>
      </c>
      <c r="K53" s="46" t="e">
        <f t="shared" si="7"/>
        <v>#DIV/0!</v>
      </c>
    </row>
    <row r="54" spans="1:11" x14ac:dyDescent="0.3">
      <c r="A54" t="e">
        <f t="shared" si="0"/>
        <v>#VALUE!</v>
      </c>
      <c r="B54" s="40"/>
      <c r="C54" s="50"/>
      <c r="D54" s="51">
        <f>SUM(I$20:I54)</f>
        <v>0</v>
      </c>
      <c r="E54" s="51">
        <f t="shared" si="4"/>
        <v>693597</v>
      </c>
      <c r="F54" s="49">
        <f t="shared" si="6"/>
        <v>0</v>
      </c>
      <c r="G54" s="49"/>
      <c r="H54" s="49"/>
      <c r="I54" s="49"/>
      <c r="J54" s="45">
        <f>SUM(I$20:I54)-F54</f>
        <v>0</v>
      </c>
      <c r="K54" s="46" t="e">
        <f t="shared" si="7"/>
        <v>#DIV/0!</v>
      </c>
    </row>
    <row r="55" spans="1:11" x14ac:dyDescent="0.3">
      <c r="A55" t="e">
        <f t="shared" si="0"/>
        <v>#VALUE!</v>
      </c>
      <c r="B55" s="40"/>
      <c r="C55" s="50"/>
      <c r="D55" s="51">
        <f>SUM(I$20:I55)</f>
        <v>0</v>
      </c>
      <c r="E55" s="51">
        <f t="shared" si="4"/>
        <v>693597</v>
      </c>
      <c r="F55" s="49">
        <f t="shared" si="6"/>
        <v>0</v>
      </c>
      <c r="G55" s="49"/>
      <c r="H55" s="49"/>
      <c r="I55" s="49"/>
      <c r="J55" s="45">
        <f>SUM(I$20:I55)-F55</f>
        <v>0</v>
      </c>
      <c r="K55" s="46" t="e">
        <f t="shared" si="7"/>
        <v>#DIV/0!</v>
      </c>
    </row>
    <row r="56" spans="1:11" x14ac:dyDescent="0.3">
      <c r="A56" t="e">
        <f t="shared" si="0"/>
        <v>#VALUE!</v>
      </c>
      <c r="B56" s="40"/>
      <c r="C56" s="50"/>
      <c r="D56" s="51">
        <f>SUM(I$20:I56)</f>
        <v>0</v>
      </c>
      <c r="E56" s="51">
        <f t="shared" si="4"/>
        <v>693597</v>
      </c>
      <c r="F56" s="49">
        <f t="shared" si="6"/>
        <v>0</v>
      </c>
      <c r="G56" s="49"/>
      <c r="H56" s="49"/>
      <c r="I56" s="49"/>
      <c r="J56" s="45">
        <f>SUM(I$20:I56)-F56</f>
        <v>0</v>
      </c>
      <c r="K56" s="46" t="e">
        <f t="shared" si="7"/>
        <v>#DIV/0!</v>
      </c>
    </row>
    <row r="57" spans="1:11" x14ac:dyDescent="0.3">
      <c r="A57" t="e">
        <f t="shared" si="0"/>
        <v>#VALUE!</v>
      </c>
      <c r="B57" s="40"/>
      <c r="C57" s="50"/>
      <c r="D57" s="51">
        <f>SUM(I$20:I57)</f>
        <v>0</v>
      </c>
      <c r="E57" s="51">
        <f t="shared" si="4"/>
        <v>693597</v>
      </c>
      <c r="F57" s="49">
        <f t="shared" si="6"/>
        <v>0</v>
      </c>
      <c r="G57" s="49"/>
      <c r="H57" s="49"/>
      <c r="I57" s="49"/>
      <c r="J57" s="45">
        <f>SUM(I$20:I57)-F57</f>
        <v>0</v>
      </c>
      <c r="K57" s="46" t="e">
        <f t="shared" si="7"/>
        <v>#DIV/0!</v>
      </c>
    </row>
    <row r="58" spans="1:11" x14ac:dyDescent="0.3">
      <c r="A58" t="e">
        <f t="shared" si="0"/>
        <v>#VALUE!</v>
      </c>
      <c r="B58" s="40"/>
      <c r="C58" s="50"/>
      <c r="D58" s="51">
        <f>SUM(I$20:I58)</f>
        <v>0</v>
      </c>
      <c r="E58" s="51">
        <f t="shared" si="4"/>
        <v>693597</v>
      </c>
      <c r="F58" s="49">
        <f t="shared" si="6"/>
        <v>0</v>
      </c>
      <c r="G58" s="49"/>
      <c r="H58" s="49"/>
      <c r="I58" s="49"/>
      <c r="J58" s="45">
        <f>SUM(I$20:I58)-F58</f>
        <v>0</v>
      </c>
      <c r="K58" s="46" t="e">
        <f t="shared" si="7"/>
        <v>#DIV/0!</v>
      </c>
    </row>
    <row r="59" spans="1:11" x14ac:dyDescent="0.3">
      <c r="A59" t="e">
        <f t="shared" si="0"/>
        <v>#VALUE!</v>
      </c>
      <c r="B59" s="40"/>
      <c r="C59" s="50"/>
      <c r="D59" s="51">
        <f>SUM(I$20:I59)</f>
        <v>0</v>
      </c>
      <c r="E59" s="51">
        <f t="shared" si="4"/>
        <v>693597</v>
      </c>
      <c r="F59" s="49">
        <f t="shared" si="6"/>
        <v>0</v>
      </c>
      <c r="G59" s="49"/>
      <c r="H59" s="49"/>
      <c r="I59" s="49"/>
      <c r="J59" s="45">
        <f>SUM(I$20:I59)-F59</f>
        <v>0</v>
      </c>
      <c r="K59" s="46" t="e">
        <f t="shared" si="7"/>
        <v>#DIV/0!</v>
      </c>
    </row>
    <row r="60" spans="1:11" x14ac:dyDescent="0.3">
      <c r="A60" t="e">
        <f t="shared" si="0"/>
        <v>#VALUE!</v>
      </c>
      <c r="B60" s="40"/>
      <c r="C60" s="50"/>
      <c r="D60" s="51">
        <f>SUM(I$20:I60)</f>
        <v>0</v>
      </c>
      <c r="E60" s="51">
        <f t="shared" si="4"/>
        <v>693597</v>
      </c>
      <c r="F60" s="49">
        <f t="shared" si="6"/>
        <v>0</v>
      </c>
      <c r="G60" s="49"/>
      <c r="H60" s="49"/>
      <c r="I60" s="49"/>
      <c r="J60" s="45">
        <f>SUM(I$20:I60)-F60</f>
        <v>0</v>
      </c>
      <c r="K60" s="46" t="e">
        <f t="shared" si="7"/>
        <v>#DIV/0!</v>
      </c>
    </row>
    <row r="61" spans="1:11" x14ac:dyDescent="0.3">
      <c r="A61" t="e">
        <f t="shared" si="0"/>
        <v>#VALUE!</v>
      </c>
      <c r="B61" s="40"/>
      <c r="C61" s="50"/>
      <c r="D61" s="51">
        <f>SUM(I$20:I61)</f>
        <v>0</v>
      </c>
      <c r="E61" s="51">
        <f t="shared" si="4"/>
        <v>693597</v>
      </c>
      <c r="F61" s="49">
        <f t="shared" si="6"/>
        <v>0</v>
      </c>
      <c r="G61" s="49"/>
      <c r="H61" s="49"/>
      <c r="I61" s="49"/>
      <c r="J61" s="45">
        <f>SUM(I$20:I61)-F61</f>
        <v>0</v>
      </c>
      <c r="K61" s="46" t="e">
        <f t="shared" si="7"/>
        <v>#DIV/0!</v>
      </c>
    </row>
    <row r="62" spans="1:11" x14ac:dyDescent="0.3">
      <c r="A62" t="e">
        <f t="shared" si="0"/>
        <v>#VALUE!</v>
      </c>
      <c r="B62" s="40"/>
      <c r="C62" s="50"/>
      <c r="D62" s="51">
        <f>SUM(I$20:I62)</f>
        <v>0</v>
      </c>
      <c r="E62" s="51">
        <f t="shared" si="4"/>
        <v>693597</v>
      </c>
      <c r="F62" s="49">
        <f t="shared" si="6"/>
        <v>0</v>
      </c>
      <c r="G62" s="49"/>
      <c r="H62" s="49"/>
      <c r="I62" s="49"/>
      <c r="J62" s="45">
        <f>SUM(I$20:I62)-F62</f>
        <v>0</v>
      </c>
      <c r="K62" s="46" t="e">
        <f t="shared" si="7"/>
        <v>#DIV/0!</v>
      </c>
    </row>
    <row r="63" spans="1:11" x14ac:dyDescent="0.3">
      <c r="A63" t="e">
        <f t="shared" si="0"/>
        <v>#VALUE!</v>
      </c>
      <c r="B63" s="40"/>
      <c r="C63" s="50"/>
      <c r="D63" s="51">
        <f>SUM(I$20:I63)</f>
        <v>0</v>
      </c>
      <c r="E63" s="51">
        <f t="shared" si="4"/>
        <v>693597</v>
      </c>
      <c r="F63" s="49">
        <f t="shared" si="6"/>
        <v>0</v>
      </c>
      <c r="G63" s="49"/>
      <c r="H63" s="49"/>
      <c r="I63" s="49"/>
      <c r="J63" s="45">
        <f>SUM(I$20:I63)-F63</f>
        <v>0</v>
      </c>
      <c r="K63" s="46" t="e">
        <f t="shared" si="7"/>
        <v>#DIV/0!</v>
      </c>
    </row>
    <row r="64" spans="1:11" x14ac:dyDescent="0.3">
      <c r="A64" t="e">
        <f t="shared" si="0"/>
        <v>#VALUE!</v>
      </c>
      <c r="B64" s="40"/>
      <c r="C64" s="50"/>
      <c r="D64" s="51">
        <f>SUM(I$20:I64)</f>
        <v>0</v>
      </c>
      <c r="E64" s="51">
        <f t="shared" si="4"/>
        <v>693597</v>
      </c>
      <c r="F64" s="49">
        <f t="shared" si="6"/>
        <v>0</v>
      </c>
      <c r="G64" s="49"/>
      <c r="H64" s="49"/>
      <c r="I64" s="49"/>
      <c r="J64" s="45">
        <f>SUM(I$20:I64)-F64</f>
        <v>0</v>
      </c>
      <c r="K64" s="46" t="e">
        <f t="shared" si="7"/>
        <v>#DIV/0!</v>
      </c>
    </row>
    <row r="65" spans="1:11" x14ac:dyDescent="0.3">
      <c r="A65" t="e">
        <f t="shared" si="0"/>
        <v>#VALUE!</v>
      </c>
      <c r="B65" s="40"/>
      <c r="C65" s="50"/>
      <c r="D65" s="51">
        <f>SUM(I$20:I65)</f>
        <v>0</v>
      </c>
      <c r="E65" s="51">
        <f t="shared" si="4"/>
        <v>693597</v>
      </c>
      <c r="F65" s="49">
        <f t="shared" si="6"/>
        <v>0</v>
      </c>
      <c r="G65" s="49"/>
      <c r="H65" s="49"/>
      <c r="I65" s="49"/>
      <c r="J65" s="45">
        <f>SUM(I$20:I65)-F65</f>
        <v>0</v>
      </c>
      <c r="K65" s="46" t="e">
        <f t="shared" si="7"/>
        <v>#DIV/0!</v>
      </c>
    </row>
    <row r="66" spans="1:11" x14ac:dyDescent="0.3">
      <c r="A66" t="e">
        <f t="shared" si="0"/>
        <v>#VALUE!</v>
      </c>
      <c r="B66" s="40"/>
      <c r="C66" s="50"/>
      <c r="D66" s="51">
        <f>SUM(I$20:I66)</f>
        <v>0</v>
      </c>
      <c r="E66" s="51">
        <f t="shared" si="4"/>
        <v>693597</v>
      </c>
      <c r="F66" s="49">
        <f t="shared" si="6"/>
        <v>0</v>
      </c>
      <c r="G66" s="49"/>
      <c r="H66" s="49"/>
      <c r="I66" s="49"/>
      <c r="J66" s="45">
        <f>SUM(I$20:I66)-F66</f>
        <v>0</v>
      </c>
      <c r="K66" s="46" t="e">
        <f t="shared" si="7"/>
        <v>#DIV/0!</v>
      </c>
    </row>
    <row r="67" spans="1:11" x14ac:dyDescent="0.3">
      <c r="A67" t="e">
        <f t="shared" si="0"/>
        <v>#VALUE!</v>
      </c>
      <c r="B67" s="40"/>
      <c r="C67" s="50"/>
      <c r="D67" s="51">
        <f>SUM(I$20:I67)</f>
        <v>0</v>
      </c>
      <c r="E67" s="51">
        <f t="shared" si="4"/>
        <v>693597</v>
      </c>
      <c r="F67" s="49">
        <f t="shared" si="6"/>
        <v>0</v>
      </c>
      <c r="G67" s="49"/>
      <c r="H67" s="49"/>
      <c r="I67" s="49"/>
      <c r="J67" s="45">
        <f>SUM(I$20:I67)-F67</f>
        <v>0</v>
      </c>
      <c r="K67" s="46" t="e">
        <f t="shared" si="7"/>
        <v>#DIV/0!</v>
      </c>
    </row>
    <row r="68" spans="1:11" x14ac:dyDescent="0.3">
      <c r="A68" t="e">
        <f t="shared" si="0"/>
        <v>#VALUE!</v>
      </c>
      <c r="B68" s="40"/>
      <c r="C68" s="50"/>
      <c r="D68" s="51">
        <f>SUM(I$20:I68)</f>
        <v>0</v>
      </c>
      <c r="E68" s="51">
        <f t="shared" si="4"/>
        <v>693597</v>
      </c>
      <c r="F68" s="49">
        <f t="shared" si="6"/>
        <v>0</v>
      </c>
      <c r="G68" s="49"/>
      <c r="H68" s="49"/>
      <c r="I68" s="49"/>
      <c r="J68" s="45">
        <f>SUM(I$20:I68)-F68</f>
        <v>0</v>
      </c>
      <c r="K68" s="46" t="e">
        <f t="shared" si="7"/>
        <v>#DIV/0!</v>
      </c>
    </row>
  </sheetData>
  <conditionalFormatting sqref="K20:K68">
    <cfRule type="cellIs" dxfId="0" priority="22" operator="greaterThanOrEqual">
      <formula>$C$17/100</formula>
    </cfRule>
  </conditionalFormatting>
  <printOptions horizontalCentered="1" gridLines="1"/>
  <pageMargins left="0.7" right="0.7" top="0.75" bottom="0.75" header="0.3" footer="0.3"/>
  <pageSetup orientation="portrait" r:id="rId1"/>
  <headerFooter>
    <oddHeader>&amp;C&amp;"Calibri,Bold"&amp;12Penn State University - Refrigerant Leak Tracking - Rolling Average Method</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25"/>
  <sheetViews>
    <sheetView workbookViewId="0">
      <selection activeCell="B7" sqref="B7"/>
    </sheetView>
  </sheetViews>
  <sheetFormatPr defaultRowHeight="14.4" x14ac:dyDescent="0.3"/>
  <cols>
    <col min="1" max="1" width="18.6640625" customWidth="1"/>
    <col min="2" max="2" width="14.5546875" customWidth="1"/>
    <col min="3" max="3" width="14.44140625" customWidth="1"/>
    <col min="4" max="4" width="24.33203125" style="19" customWidth="1"/>
    <col min="5" max="5" width="14.6640625" customWidth="1"/>
  </cols>
  <sheetData>
    <row r="1" spans="1:5" x14ac:dyDescent="0.3">
      <c r="A1" s="4" t="s">
        <v>27</v>
      </c>
      <c r="B1" s="63"/>
      <c r="C1" s="63"/>
    </row>
    <row r="2" spans="1:5" x14ac:dyDescent="0.3">
      <c r="A2" s="4" t="s">
        <v>7</v>
      </c>
      <c r="B2" s="63"/>
      <c r="C2" s="63"/>
    </row>
    <row r="3" spans="1:5" x14ac:dyDescent="0.3">
      <c r="A3" s="4" t="s">
        <v>32</v>
      </c>
      <c r="B3" s="63"/>
      <c r="C3" s="63"/>
    </row>
    <row r="4" spans="1:5" x14ac:dyDescent="0.3">
      <c r="A4" s="4" t="s">
        <v>28</v>
      </c>
      <c r="B4" s="64"/>
      <c r="C4" s="64"/>
    </row>
    <row r="5" spans="1:5" x14ac:dyDescent="0.3">
      <c r="A5" s="4" t="s">
        <v>34</v>
      </c>
      <c r="B5" s="63"/>
      <c r="C5" s="63"/>
    </row>
    <row r="6" spans="1:5" x14ac:dyDescent="0.3">
      <c r="A6" s="3"/>
    </row>
    <row r="7" spans="1:5" ht="43.2" x14ac:dyDescent="0.3">
      <c r="A7" s="8" t="s">
        <v>29</v>
      </c>
      <c r="B7" s="22" t="s">
        <v>93</v>
      </c>
      <c r="C7" s="22" t="s">
        <v>30</v>
      </c>
      <c r="D7" s="22" t="s">
        <v>33</v>
      </c>
      <c r="E7" s="22" t="s">
        <v>31</v>
      </c>
    </row>
    <row r="8" spans="1:5" x14ac:dyDescent="0.3">
      <c r="A8" s="20"/>
      <c r="B8" s="6"/>
      <c r="C8" s="6"/>
      <c r="D8" s="21"/>
      <c r="E8" s="45">
        <f>B3+B8-C8</f>
        <v>0</v>
      </c>
    </row>
    <row r="9" spans="1:5" x14ac:dyDescent="0.3">
      <c r="A9" s="20"/>
      <c r="B9" s="6"/>
      <c r="C9" s="6"/>
      <c r="D9" s="21"/>
      <c r="E9" s="45">
        <f>E8+B9-C9</f>
        <v>0</v>
      </c>
    </row>
    <row r="10" spans="1:5" x14ac:dyDescent="0.3">
      <c r="A10" s="6"/>
      <c r="B10" s="6"/>
      <c r="C10" s="6"/>
      <c r="D10" s="21"/>
      <c r="E10" s="45">
        <f t="shared" ref="E10:E25" si="0">E9+B10-C10</f>
        <v>0</v>
      </c>
    </row>
    <row r="11" spans="1:5" x14ac:dyDescent="0.3">
      <c r="A11" s="6"/>
      <c r="B11" s="6"/>
      <c r="C11" s="6"/>
      <c r="D11" s="21"/>
      <c r="E11" s="45">
        <f t="shared" si="0"/>
        <v>0</v>
      </c>
    </row>
    <row r="12" spans="1:5" x14ac:dyDescent="0.3">
      <c r="A12" s="6"/>
      <c r="B12" s="6"/>
      <c r="C12" s="6"/>
      <c r="D12" s="21"/>
      <c r="E12" s="45">
        <f t="shared" si="0"/>
        <v>0</v>
      </c>
    </row>
    <row r="13" spans="1:5" x14ac:dyDescent="0.3">
      <c r="A13" s="6"/>
      <c r="B13" s="6"/>
      <c r="C13" s="6"/>
      <c r="D13" s="21"/>
      <c r="E13" s="45">
        <f t="shared" si="0"/>
        <v>0</v>
      </c>
    </row>
    <row r="14" spans="1:5" x14ac:dyDescent="0.3">
      <c r="A14" s="6"/>
      <c r="B14" s="6"/>
      <c r="C14" s="6"/>
      <c r="D14" s="21"/>
      <c r="E14" s="45">
        <f t="shared" si="0"/>
        <v>0</v>
      </c>
    </row>
    <row r="15" spans="1:5" x14ac:dyDescent="0.3">
      <c r="A15" s="6"/>
      <c r="B15" s="6"/>
      <c r="C15" s="6"/>
      <c r="D15" s="21"/>
      <c r="E15" s="45">
        <f t="shared" si="0"/>
        <v>0</v>
      </c>
    </row>
    <row r="16" spans="1:5" x14ac:dyDescent="0.3">
      <c r="A16" s="6"/>
      <c r="B16" s="6"/>
      <c r="C16" s="6"/>
      <c r="D16" s="21"/>
      <c r="E16" s="45">
        <f t="shared" si="0"/>
        <v>0</v>
      </c>
    </row>
    <row r="17" spans="1:5" x14ac:dyDescent="0.3">
      <c r="A17" s="6"/>
      <c r="B17" s="6"/>
      <c r="C17" s="6"/>
      <c r="D17" s="21"/>
      <c r="E17" s="45">
        <f t="shared" si="0"/>
        <v>0</v>
      </c>
    </row>
    <row r="18" spans="1:5" x14ac:dyDescent="0.3">
      <c r="A18" s="6"/>
      <c r="B18" s="6"/>
      <c r="C18" s="6"/>
      <c r="D18" s="21"/>
      <c r="E18" s="45">
        <f t="shared" si="0"/>
        <v>0</v>
      </c>
    </row>
    <row r="19" spans="1:5" x14ac:dyDescent="0.3">
      <c r="A19" s="6"/>
      <c r="B19" s="6"/>
      <c r="C19" s="6"/>
      <c r="D19" s="21"/>
      <c r="E19" s="45">
        <f t="shared" si="0"/>
        <v>0</v>
      </c>
    </row>
    <row r="20" spans="1:5" x14ac:dyDescent="0.3">
      <c r="A20" s="6"/>
      <c r="B20" s="6"/>
      <c r="C20" s="6"/>
      <c r="D20" s="21"/>
      <c r="E20" s="45">
        <f t="shared" si="0"/>
        <v>0</v>
      </c>
    </row>
    <row r="21" spans="1:5" x14ac:dyDescent="0.3">
      <c r="A21" s="6"/>
      <c r="B21" s="6"/>
      <c r="C21" s="6"/>
      <c r="D21" s="21"/>
      <c r="E21" s="45">
        <f t="shared" si="0"/>
        <v>0</v>
      </c>
    </row>
    <row r="22" spans="1:5" x14ac:dyDescent="0.3">
      <c r="A22" s="6"/>
      <c r="B22" s="6"/>
      <c r="C22" s="6"/>
      <c r="D22" s="21"/>
      <c r="E22" s="45">
        <f t="shared" si="0"/>
        <v>0</v>
      </c>
    </row>
    <row r="23" spans="1:5" x14ac:dyDescent="0.3">
      <c r="A23" s="6"/>
      <c r="B23" s="6"/>
      <c r="C23" s="6"/>
      <c r="D23" s="21"/>
      <c r="E23" s="45">
        <f t="shared" si="0"/>
        <v>0</v>
      </c>
    </row>
    <row r="24" spans="1:5" x14ac:dyDescent="0.3">
      <c r="A24" s="6"/>
      <c r="B24" s="6"/>
      <c r="C24" s="6"/>
      <c r="D24" s="21"/>
      <c r="E24" s="45">
        <f t="shared" si="0"/>
        <v>0</v>
      </c>
    </row>
    <row r="25" spans="1:5" x14ac:dyDescent="0.3">
      <c r="A25" s="6"/>
      <c r="B25" s="6"/>
      <c r="C25" s="6"/>
      <c r="D25" s="21"/>
      <c r="E25" s="45">
        <f t="shared" si="0"/>
        <v>0</v>
      </c>
    </row>
  </sheetData>
  <mergeCells count="5">
    <mergeCell ref="B1:C1"/>
    <mergeCell ref="B2:C2"/>
    <mergeCell ref="B3:C3"/>
    <mergeCell ref="B4:C4"/>
    <mergeCell ref="B5:C5"/>
  </mergeCells>
  <pageMargins left="0.7" right="0.7" top="0.75" bottom="0.75" header="0.3" footer="0.3"/>
  <pageSetup orientation="portrait" r:id="rId1"/>
  <headerFooter>
    <oddHeader>&amp;C&amp;"Calibri,Bold"&amp;12Penn State University - Refrigerant Log</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Instructions</vt:lpstr>
      <vt:lpstr>Asset Details</vt:lpstr>
      <vt:lpstr>Technician Service Log</vt:lpstr>
      <vt:lpstr>Annualized Leak Tracking</vt:lpstr>
      <vt:lpstr>Rolling Average Leak Tracking</vt:lpstr>
      <vt:lpstr>Cylinder Log</vt:lpstr>
      <vt:lpstr>'Annualized Leak Tracking'!Print_Titles</vt:lpstr>
      <vt:lpstr>'Rolling Average Leak Tracking'!Print_Titles</vt:lpstr>
      <vt:lpstr>RT_1YR</vt:lpstr>
    </vt:vector>
  </TitlesOfParts>
  <Company>The Pennsylvania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Lysa J. Holland</dc:creator>
  <cp:lastModifiedBy>Lysa J. Holland</cp:lastModifiedBy>
  <cp:lastPrinted>2017-02-27T19:57:41Z</cp:lastPrinted>
  <dcterms:created xsi:type="dcterms:W3CDTF">2016-03-15T15:57:28Z</dcterms:created>
  <dcterms:modified xsi:type="dcterms:W3CDTF">2019-01-02T13:42:34Z</dcterms:modified>
</cp:coreProperties>
</file>